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成绩表" sheetId="1" r:id="rId1"/>
  </sheets>
  <definedNames>
    <definedName name="_xlnm._FilterDatabase" localSheetId="0" hidden="1">成绩表!$A$2:$J$242</definedName>
    <definedName name="笔试卷面成绩">成绩表!$H$2:$H$242</definedName>
    <definedName name="职位代码">成绩表!#REF!</definedName>
    <definedName name="_xlnm.Print_Titles" localSheetId="0">成绩表!$2:$2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<sst xmlns="http://schemas.openxmlformats.org/spreadsheetml/2006/main" count="570" uniqueCount="317">
  <si>
    <t>公安县事业单位2025年急需紧缺人才引进资格复审入围人员名单及笔试成绩</t>
  </si>
  <si>
    <t>序号</t>
  </si>
  <si>
    <t>招考单位</t>
  </si>
  <si>
    <t>职位名称</t>
  </si>
  <si>
    <t>职位代码</t>
  </si>
  <si>
    <t>准考证号</t>
  </si>
  <si>
    <t>姓名</t>
  </si>
  <si>
    <t>性别</t>
  </si>
  <si>
    <t>笔试卷面
成  绩</t>
  </si>
  <si>
    <t>排名</t>
  </si>
  <si>
    <t>备注</t>
  </si>
  <si>
    <r>
      <rPr>
        <sz val="11"/>
        <color theme="1"/>
        <rFont val="宋体"/>
        <charset val="134"/>
      </rPr>
      <t>县教育局所属县直高中学校</t>
    </r>
  </si>
  <si>
    <r>
      <rPr>
        <sz val="11"/>
        <color theme="1"/>
        <rFont val="宋体"/>
        <charset val="134"/>
      </rPr>
      <t>高中地理教师</t>
    </r>
  </si>
  <si>
    <r>
      <rPr>
        <sz val="11"/>
        <color theme="1"/>
        <rFont val="宋体"/>
        <charset val="134"/>
      </rPr>
      <t>杨思莹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</si>
  <si>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</si>
  <si>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陈可静</t>
    </r>
  </si>
  <si>
    <r>
      <rPr>
        <sz val="11"/>
        <color theme="1"/>
        <rFont val="宋体"/>
        <charset val="134"/>
      </rPr>
      <t>陈阳阳</t>
    </r>
  </si>
  <si>
    <r>
      <rPr>
        <sz val="11"/>
        <color theme="1"/>
        <rFont val="宋体"/>
        <charset val="134"/>
      </rPr>
      <t>史金洪</t>
    </r>
  </si>
  <si>
    <r>
      <rPr>
        <sz val="11"/>
        <color theme="1"/>
        <rFont val="宋体"/>
        <charset val="134"/>
      </rPr>
      <t>欧阳林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</si>
  <si>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</si>
  <si>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梁傲蕊</t>
    </r>
  </si>
  <si>
    <r>
      <rPr>
        <sz val="11"/>
        <color theme="1"/>
        <rFont val="宋体"/>
        <charset val="134"/>
      </rPr>
      <t>高中数学教师</t>
    </r>
  </si>
  <si>
    <r>
      <rPr>
        <sz val="11"/>
        <color theme="1"/>
        <rFont val="宋体"/>
        <charset val="134"/>
      </rPr>
      <t>熊玉玲</t>
    </r>
  </si>
  <si>
    <r>
      <rPr>
        <sz val="11"/>
        <color theme="1"/>
        <rFont val="宋体"/>
        <charset val="134"/>
      </rPr>
      <t>杨军</t>
    </r>
  </si>
  <si>
    <r>
      <rPr>
        <sz val="11"/>
        <color theme="1"/>
        <rFont val="宋体"/>
        <charset val="134"/>
      </rPr>
      <t>裴天雪</t>
    </r>
  </si>
  <si>
    <r>
      <rPr>
        <sz val="11"/>
        <color theme="1"/>
        <rFont val="宋体"/>
        <charset val="134"/>
      </rPr>
      <t>刘雨田</t>
    </r>
  </si>
  <si>
    <r>
      <rPr>
        <sz val="11"/>
        <color theme="1"/>
        <rFont val="宋体"/>
        <charset val="134"/>
      </rPr>
      <t>单文博</t>
    </r>
  </si>
  <si>
    <r>
      <rPr>
        <sz val="11"/>
        <color theme="1"/>
        <rFont val="宋体"/>
        <charset val="134"/>
      </rPr>
      <t>钟恋</t>
    </r>
  </si>
  <si>
    <r>
      <rPr>
        <sz val="11"/>
        <color theme="1"/>
        <rFont val="宋体"/>
        <charset val="134"/>
      </rPr>
      <t>谢苏琴</t>
    </r>
  </si>
  <si>
    <r>
      <rPr>
        <sz val="11"/>
        <color theme="1"/>
        <rFont val="宋体"/>
        <charset val="134"/>
      </rPr>
      <t>李雨婷</t>
    </r>
  </si>
  <si>
    <r>
      <rPr>
        <sz val="11"/>
        <color theme="1"/>
        <rFont val="宋体"/>
        <charset val="134"/>
      </rPr>
      <t>高雪梅</t>
    </r>
  </si>
  <si>
    <r>
      <rPr>
        <sz val="11"/>
        <color theme="1"/>
        <rFont val="宋体"/>
        <charset val="134"/>
      </rPr>
      <t>管若彤</t>
    </r>
  </si>
  <si>
    <r>
      <rPr>
        <sz val="11"/>
        <color theme="1"/>
        <rFont val="宋体"/>
        <charset val="134"/>
      </rPr>
      <t>范袁媛</t>
    </r>
  </si>
  <si>
    <r>
      <rPr>
        <sz val="11"/>
        <color theme="1"/>
        <rFont val="宋体"/>
        <charset val="134"/>
      </rPr>
      <t>殷冬蕾</t>
    </r>
  </si>
  <si>
    <r>
      <rPr>
        <sz val="11"/>
        <color theme="1"/>
        <rFont val="宋体"/>
        <charset val="134"/>
      </rPr>
      <t>胡艾君</t>
    </r>
  </si>
  <si>
    <r>
      <rPr>
        <sz val="11"/>
        <color theme="1"/>
        <rFont val="宋体"/>
        <charset val="134"/>
      </rPr>
      <t>陶杰</t>
    </r>
  </si>
  <si>
    <r>
      <rPr>
        <sz val="11"/>
        <color theme="1"/>
        <rFont val="宋体"/>
        <charset val="134"/>
      </rPr>
      <t>柯玉娟</t>
    </r>
  </si>
  <si>
    <r>
      <rPr>
        <sz val="11"/>
        <color theme="1"/>
        <rFont val="宋体"/>
        <charset val="134"/>
      </rPr>
      <t>高中物理教师</t>
    </r>
  </si>
  <si>
    <r>
      <rPr>
        <sz val="11"/>
        <color theme="1"/>
        <rFont val="宋体"/>
        <charset val="134"/>
      </rPr>
      <t>赵莉燕</t>
    </r>
  </si>
  <si>
    <r>
      <rPr>
        <sz val="11"/>
        <color theme="1"/>
        <rFont val="宋体"/>
        <charset val="134"/>
      </rPr>
      <t>刘显卓</t>
    </r>
  </si>
  <si>
    <r>
      <rPr>
        <sz val="11"/>
        <color theme="1"/>
        <rFont val="宋体"/>
        <charset val="134"/>
      </rPr>
      <t>县第一中学</t>
    </r>
  </si>
  <si>
    <r>
      <rPr>
        <sz val="11"/>
        <color theme="1"/>
        <rFont val="宋体"/>
        <charset val="134"/>
      </rPr>
      <t>高中语文教师</t>
    </r>
  </si>
  <si>
    <r>
      <rPr>
        <sz val="11"/>
        <color theme="1"/>
        <rFont val="宋体"/>
        <charset val="134"/>
      </rPr>
      <t>张娅琳</t>
    </r>
  </si>
  <si>
    <r>
      <rPr>
        <sz val="11"/>
        <color theme="1"/>
        <rFont val="宋体"/>
        <charset val="134"/>
      </rPr>
      <t>陈佳倩</t>
    </r>
  </si>
  <si>
    <r>
      <rPr>
        <sz val="11"/>
        <color theme="1"/>
        <rFont val="宋体"/>
        <charset val="134"/>
      </rPr>
      <t>鲁瑛琪</t>
    </r>
  </si>
  <si>
    <r>
      <rPr>
        <sz val="11"/>
        <color theme="1"/>
        <rFont val="宋体"/>
        <charset val="134"/>
      </rPr>
      <t>高中化学老师</t>
    </r>
  </si>
  <si>
    <r>
      <rPr>
        <sz val="11"/>
        <color theme="1"/>
        <rFont val="宋体"/>
        <charset val="134"/>
      </rPr>
      <t>覃静萍</t>
    </r>
  </si>
  <si>
    <r>
      <rPr>
        <sz val="11"/>
        <color theme="1"/>
        <rFont val="宋体"/>
        <charset val="134"/>
      </rPr>
      <t>吉榜显</t>
    </r>
  </si>
  <si>
    <r>
      <rPr>
        <sz val="11"/>
        <color theme="1"/>
        <rFont val="宋体"/>
        <charset val="134"/>
      </rPr>
      <t>曾慧</t>
    </r>
  </si>
  <si>
    <r>
      <rPr>
        <sz val="11"/>
        <color theme="1"/>
        <rFont val="宋体"/>
        <charset val="134"/>
      </rPr>
      <t>高中生物教师</t>
    </r>
  </si>
  <si>
    <r>
      <rPr>
        <sz val="11"/>
        <color theme="1"/>
        <rFont val="宋体"/>
        <charset val="134"/>
      </rPr>
      <t>王芳</t>
    </r>
  </si>
  <si>
    <r>
      <rPr>
        <sz val="11"/>
        <color theme="1"/>
        <rFont val="宋体"/>
        <charset val="134"/>
      </rPr>
      <t>胡芳怡</t>
    </r>
  </si>
  <si>
    <r>
      <rPr>
        <sz val="11"/>
        <color theme="1"/>
        <rFont val="宋体"/>
        <charset val="134"/>
      </rPr>
      <t>朱行爱</t>
    </r>
  </si>
  <si>
    <r>
      <rPr>
        <sz val="11"/>
        <color theme="1"/>
        <rFont val="宋体"/>
        <charset val="134"/>
      </rPr>
      <t>县车胤中学</t>
    </r>
  </si>
  <si>
    <r>
      <rPr>
        <sz val="11"/>
        <color theme="1"/>
        <rFont val="宋体"/>
        <charset val="134"/>
      </rPr>
      <t>高中英语教师</t>
    </r>
  </si>
  <si>
    <r>
      <rPr>
        <sz val="11"/>
        <color theme="1"/>
        <rFont val="宋体"/>
        <charset val="134"/>
      </rPr>
      <t>杨勇</t>
    </r>
  </si>
  <si>
    <r>
      <rPr>
        <sz val="11"/>
        <color theme="1"/>
        <rFont val="宋体"/>
        <charset val="134"/>
      </rPr>
      <t>管芸</t>
    </r>
  </si>
  <si>
    <r>
      <rPr>
        <sz val="11"/>
        <color theme="1"/>
        <rFont val="宋体"/>
        <charset val="134"/>
      </rPr>
      <t>李伊雯</t>
    </r>
  </si>
  <si>
    <r>
      <rPr>
        <sz val="11"/>
        <color theme="1"/>
        <rFont val="宋体"/>
        <charset val="134"/>
      </rPr>
      <t>高中历史教师</t>
    </r>
  </si>
  <si>
    <r>
      <rPr>
        <sz val="11"/>
        <color theme="1"/>
        <rFont val="宋体"/>
        <charset val="134"/>
      </rPr>
      <t>潘旺</t>
    </r>
  </si>
  <si>
    <r>
      <rPr>
        <sz val="11"/>
        <color theme="1"/>
        <rFont val="宋体"/>
        <charset val="134"/>
      </rPr>
      <t>张宇婷</t>
    </r>
  </si>
  <si>
    <r>
      <rPr>
        <sz val="11"/>
        <color theme="1"/>
        <rFont val="宋体"/>
        <charset val="134"/>
      </rPr>
      <t>张定刚</t>
    </r>
  </si>
  <si>
    <r>
      <rPr>
        <sz val="11"/>
        <color theme="1"/>
        <rFont val="宋体"/>
        <charset val="134"/>
      </rPr>
      <t>县疾病预防控制中心</t>
    </r>
  </si>
  <si>
    <r>
      <rPr>
        <sz val="11"/>
        <color theme="1"/>
        <rFont val="宋体"/>
        <charset val="134"/>
      </rPr>
      <t>疾控控制</t>
    </r>
  </si>
  <si>
    <r>
      <rPr>
        <sz val="11"/>
        <color theme="1"/>
        <rFont val="宋体"/>
        <charset val="134"/>
      </rPr>
      <t>向长亮</t>
    </r>
  </si>
  <si>
    <r>
      <rPr>
        <sz val="11"/>
        <color theme="1"/>
        <rFont val="宋体"/>
        <charset val="134"/>
      </rPr>
      <t>李庆峰</t>
    </r>
  </si>
  <si>
    <r>
      <rPr>
        <sz val="11"/>
        <color theme="1"/>
        <rFont val="宋体"/>
        <charset val="134"/>
      </rPr>
      <t>王晨</t>
    </r>
  </si>
  <si>
    <r>
      <rPr>
        <sz val="11"/>
        <color theme="1"/>
        <rFont val="宋体"/>
        <charset val="134"/>
      </rPr>
      <t>卫生监督</t>
    </r>
  </si>
  <si>
    <r>
      <rPr>
        <sz val="11"/>
        <color theme="1"/>
        <rFont val="宋体"/>
        <charset val="134"/>
      </rPr>
      <t>王露</t>
    </r>
  </si>
  <si>
    <r>
      <rPr>
        <sz val="11"/>
        <color theme="1"/>
        <rFont val="宋体"/>
        <charset val="134"/>
      </rPr>
      <t>黄静</t>
    </r>
  </si>
  <si>
    <r>
      <rPr>
        <sz val="11"/>
        <color theme="1"/>
        <rFont val="宋体"/>
        <charset val="134"/>
      </rPr>
      <t>谭锦程</t>
    </r>
  </si>
  <si>
    <r>
      <rPr>
        <sz val="11"/>
        <color theme="1"/>
        <rFont val="宋体"/>
        <charset val="134"/>
      </rPr>
      <t>县人民医院</t>
    </r>
  </si>
  <si>
    <r>
      <rPr>
        <sz val="11"/>
        <color theme="1"/>
        <rFont val="宋体"/>
        <charset val="134"/>
      </rPr>
      <t>临床医师</t>
    </r>
  </si>
  <si>
    <r>
      <rPr>
        <sz val="11"/>
        <color theme="1"/>
        <rFont val="宋体"/>
        <charset val="134"/>
      </rPr>
      <t>孟元龙</t>
    </r>
  </si>
  <si>
    <r>
      <rPr>
        <sz val="11"/>
        <color theme="1"/>
        <rFont val="宋体"/>
        <charset val="134"/>
      </rPr>
      <t>朱光甫</t>
    </r>
  </si>
  <si>
    <r>
      <rPr>
        <sz val="11"/>
        <color theme="1"/>
        <rFont val="宋体"/>
        <charset val="134"/>
      </rPr>
      <t>向彩云</t>
    </r>
  </si>
  <si>
    <r>
      <rPr>
        <sz val="11"/>
        <color theme="1"/>
        <rFont val="宋体"/>
        <charset val="134"/>
      </rPr>
      <t>郑雨端</t>
    </r>
  </si>
  <si>
    <r>
      <rPr>
        <sz val="11"/>
        <color theme="1"/>
        <rFont val="宋体"/>
        <charset val="134"/>
      </rPr>
      <t>县中医医院</t>
    </r>
  </si>
  <si>
    <r>
      <rPr>
        <sz val="11"/>
        <color theme="1"/>
        <rFont val="宋体"/>
        <charset val="134"/>
      </rPr>
      <t>中医医师</t>
    </r>
  </si>
  <si>
    <r>
      <rPr>
        <sz val="11"/>
        <color theme="1"/>
        <rFont val="宋体"/>
        <charset val="134"/>
      </rPr>
      <t>谭弘琼</t>
    </r>
  </si>
  <si>
    <r>
      <rPr>
        <sz val="11"/>
        <color theme="1"/>
        <rFont val="宋体"/>
        <charset val="134"/>
      </rPr>
      <t>王丹</t>
    </r>
  </si>
  <si>
    <r>
      <rPr>
        <sz val="11"/>
        <color theme="1"/>
        <rFont val="宋体"/>
        <charset val="134"/>
      </rPr>
      <t>马员</t>
    </r>
  </si>
  <si>
    <r>
      <rPr>
        <sz val="11"/>
        <color theme="1"/>
        <rFont val="宋体"/>
        <charset val="134"/>
      </rPr>
      <t>中西医结合医师</t>
    </r>
  </si>
  <si>
    <r>
      <rPr>
        <sz val="11"/>
        <color theme="1"/>
        <rFont val="宋体"/>
        <charset val="134"/>
      </rPr>
      <t>王开勇</t>
    </r>
  </si>
  <si>
    <r>
      <rPr>
        <sz val="11"/>
        <color theme="1"/>
        <rFont val="宋体"/>
        <charset val="134"/>
      </rPr>
      <t>付阳</t>
    </r>
  </si>
  <si>
    <r>
      <rPr>
        <sz val="11"/>
        <color theme="1"/>
        <rFont val="宋体"/>
        <charset val="134"/>
      </rPr>
      <t>韩佳炜</t>
    </r>
  </si>
  <si>
    <r>
      <rPr>
        <sz val="11"/>
        <color theme="1"/>
        <rFont val="宋体"/>
        <charset val="134"/>
      </rPr>
      <t>皮志光</t>
    </r>
  </si>
  <si>
    <r>
      <rPr>
        <sz val="11"/>
        <color theme="1"/>
        <rFont val="宋体"/>
        <charset val="134"/>
      </rPr>
      <t>彭思源</t>
    </r>
  </si>
  <si>
    <r>
      <rPr>
        <sz val="11"/>
        <color theme="1"/>
        <rFont val="宋体"/>
        <charset val="134"/>
      </rPr>
      <t>姚雨薇</t>
    </r>
  </si>
  <si>
    <r>
      <rPr>
        <sz val="11"/>
        <color theme="1"/>
        <rFont val="宋体"/>
        <charset val="134"/>
      </rPr>
      <t>检验技师</t>
    </r>
  </si>
  <si>
    <r>
      <rPr>
        <sz val="11"/>
        <color theme="1"/>
        <rFont val="宋体"/>
        <charset val="134"/>
      </rPr>
      <t>毛威力</t>
    </r>
  </si>
  <si>
    <r>
      <rPr>
        <sz val="11"/>
        <color theme="1"/>
        <rFont val="宋体"/>
        <charset val="134"/>
      </rPr>
      <t>朱晨怡</t>
    </r>
  </si>
  <si>
    <r>
      <rPr>
        <sz val="11"/>
        <color theme="1"/>
        <rFont val="宋体"/>
        <charset val="134"/>
      </rPr>
      <t>马文畅</t>
    </r>
  </si>
  <si>
    <r>
      <rPr>
        <sz val="11"/>
        <color theme="1"/>
        <rFont val="宋体"/>
        <charset val="134"/>
      </rPr>
      <t>县斗湖堤镇卫生院</t>
    </r>
  </si>
  <si>
    <r>
      <rPr>
        <sz val="11"/>
        <color theme="1"/>
        <rFont val="宋体"/>
        <charset val="134"/>
      </rPr>
      <t>熊剑峰</t>
    </r>
  </si>
  <si>
    <r>
      <rPr>
        <sz val="11"/>
        <color theme="1"/>
        <rFont val="宋体"/>
        <charset val="134"/>
      </rPr>
      <t>陈函</t>
    </r>
  </si>
  <si>
    <r>
      <rPr>
        <sz val="11"/>
        <color theme="1"/>
        <rFont val="宋体"/>
        <charset val="134"/>
      </rPr>
      <t>金鹏</t>
    </r>
  </si>
  <si>
    <r>
      <rPr>
        <sz val="11"/>
        <color theme="1"/>
        <rFont val="宋体"/>
        <charset val="134"/>
      </rPr>
      <t>县财政局所属县直事业单位</t>
    </r>
  </si>
  <si>
    <r>
      <rPr>
        <sz val="11"/>
        <color theme="1"/>
        <rFont val="宋体"/>
        <charset val="134"/>
      </rPr>
      <t>财务管理</t>
    </r>
  </si>
  <si>
    <r>
      <rPr>
        <sz val="11"/>
        <color theme="1"/>
        <rFont val="宋体"/>
        <charset val="134"/>
      </rPr>
      <t>张丹钰</t>
    </r>
  </si>
  <si>
    <r>
      <rPr>
        <sz val="11"/>
        <color theme="1"/>
        <rFont val="宋体"/>
        <charset val="134"/>
      </rPr>
      <t>田欣雨</t>
    </r>
  </si>
  <si>
    <r>
      <rPr>
        <sz val="11"/>
        <color theme="1"/>
        <rFont val="宋体"/>
        <charset val="134"/>
      </rPr>
      <t>谭东阳</t>
    </r>
  </si>
  <si>
    <r>
      <rPr>
        <sz val="11"/>
        <color theme="1"/>
        <rFont val="宋体"/>
        <charset val="134"/>
      </rPr>
      <t>黄旭东</t>
    </r>
  </si>
  <si>
    <r>
      <rPr>
        <sz val="11"/>
        <color theme="1"/>
        <rFont val="宋体"/>
        <charset val="134"/>
      </rPr>
      <t>胡西俊</t>
    </r>
  </si>
  <si>
    <r>
      <rPr>
        <sz val="11"/>
        <color theme="1"/>
        <rFont val="宋体"/>
        <charset val="134"/>
      </rPr>
      <t>方亮</t>
    </r>
  </si>
  <si>
    <r>
      <rPr>
        <sz val="11"/>
        <color theme="1"/>
        <rFont val="宋体"/>
        <charset val="134"/>
      </rPr>
      <t>冀沿霖</t>
    </r>
  </si>
  <si>
    <r>
      <rPr>
        <sz val="11"/>
        <color theme="1"/>
        <rFont val="宋体"/>
        <charset val="134"/>
      </rPr>
      <t>董强</t>
    </r>
  </si>
  <si>
    <r>
      <rPr>
        <sz val="11"/>
        <color theme="1"/>
        <rFont val="宋体"/>
        <charset val="134"/>
      </rPr>
      <t>别霄</t>
    </r>
  </si>
  <si>
    <r>
      <rPr>
        <sz val="11"/>
        <color theme="1"/>
        <rFont val="宋体"/>
        <charset val="134"/>
      </rPr>
      <t>县财政局所属乡镇财政所</t>
    </r>
  </si>
  <si>
    <r>
      <rPr>
        <sz val="11"/>
        <color theme="1"/>
        <rFont val="宋体"/>
        <charset val="134"/>
      </rPr>
      <t>刘佳</t>
    </r>
  </si>
  <si>
    <r>
      <rPr>
        <sz val="11"/>
        <color theme="1"/>
        <rFont val="宋体"/>
        <charset val="134"/>
      </rPr>
      <t>张旭健</t>
    </r>
  </si>
  <si>
    <r>
      <rPr>
        <sz val="11"/>
        <color theme="1"/>
        <rFont val="宋体"/>
        <charset val="134"/>
      </rPr>
      <t>刘媛鑫</t>
    </r>
  </si>
  <si>
    <r>
      <rPr>
        <sz val="11"/>
        <color theme="1"/>
        <rFont val="宋体"/>
        <charset val="134"/>
      </rPr>
      <t>李娇</t>
    </r>
  </si>
  <si>
    <r>
      <rPr>
        <sz val="11"/>
        <color theme="1"/>
        <rFont val="宋体"/>
        <charset val="134"/>
      </rPr>
      <t>杨杰</t>
    </r>
  </si>
  <si>
    <r>
      <rPr>
        <sz val="11"/>
        <color theme="1"/>
        <rFont val="宋体"/>
        <charset val="134"/>
      </rPr>
      <t>韩宗瑞</t>
    </r>
  </si>
  <si>
    <r>
      <rPr>
        <sz val="11"/>
        <color theme="1"/>
        <rFont val="宋体"/>
        <charset val="134"/>
      </rPr>
      <t>冉康琳</t>
    </r>
  </si>
  <si>
    <r>
      <rPr>
        <sz val="11"/>
        <color theme="1"/>
        <rFont val="宋体"/>
        <charset val="134"/>
      </rPr>
      <t>陈刚</t>
    </r>
  </si>
  <si>
    <r>
      <rPr>
        <sz val="11"/>
        <color theme="1"/>
        <rFont val="宋体"/>
        <charset val="134"/>
      </rPr>
      <t>宋骁</t>
    </r>
  </si>
  <si>
    <r>
      <rPr>
        <sz val="11"/>
        <color theme="1"/>
        <rFont val="宋体"/>
        <charset val="134"/>
      </rPr>
      <t>李想</t>
    </r>
  </si>
  <si>
    <r>
      <rPr>
        <sz val="11"/>
        <color theme="1"/>
        <rFont val="宋体"/>
        <charset val="134"/>
      </rPr>
      <t>丁雷</t>
    </r>
  </si>
  <si>
    <r>
      <rPr>
        <sz val="11"/>
        <color theme="1"/>
        <rFont val="宋体"/>
        <charset val="134"/>
      </rPr>
      <t>刘阳</t>
    </r>
  </si>
  <si>
    <r>
      <rPr>
        <sz val="11"/>
        <color theme="1"/>
        <rFont val="宋体"/>
        <charset val="134"/>
      </rPr>
      <t>周旖坤</t>
    </r>
  </si>
  <si>
    <r>
      <rPr>
        <sz val="11"/>
        <color theme="1"/>
        <rFont val="宋体"/>
        <charset val="134"/>
      </rPr>
      <t>欧阳伟娜</t>
    </r>
  </si>
  <si>
    <r>
      <rPr>
        <sz val="11"/>
        <color theme="1"/>
        <rFont val="宋体"/>
        <charset val="134"/>
      </rPr>
      <t>李磊</t>
    </r>
  </si>
  <si>
    <r>
      <rPr>
        <sz val="11"/>
        <color theme="1"/>
        <rFont val="宋体"/>
        <charset val="134"/>
      </rPr>
      <t>储翔</t>
    </r>
  </si>
  <si>
    <r>
      <rPr>
        <sz val="11"/>
        <color theme="1"/>
        <rFont val="宋体"/>
        <charset val="134"/>
      </rPr>
      <t>周剑锋</t>
    </r>
  </si>
  <si>
    <r>
      <rPr>
        <sz val="11"/>
        <color theme="1"/>
        <rFont val="宋体"/>
        <charset val="134"/>
      </rPr>
      <t>刘宗昊</t>
    </r>
  </si>
  <si>
    <r>
      <rPr>
        <sz val="11"/>
        <color theme="1"/>
        <rFont val="宋体"/>
        <charset val="134"/>
      </rPr>
      <t>孙政</t>
    </r>
  </si>
  <si>
    <r>
      <rPr>
        <sz val="11"/>
        <color theme="1"/>
        <rFont val="宋体"/>
        <charset val="134"/>
      </rPr>
      <t>郝伊琳</t>
    </r>
  </si>
  <si>
    <r>
      <rPr>
        <sz val="11"/>
        <color theme="1"/>
        <rFont val="宋体"/>
        <charset val="134"/>
      </rPr>
      <t>杨莹</t>
    </r>
  </si>
  <si>
    <r>
      <rPr>
        <sz val="11"/>
        <color theme="1"/>
        <rFont val="宋体"/>
        <charset val="134"/>
      </rPr>
      <t>张同政</t>
    </r>
  </si>
  <si>
    <r>
      <rPr>
        <sz val="11"/>
        <color theme="1"/>
        <rFont val="宋体"/>
        <charset val="134"/>
      </rPr>
      <t>刘光玲</t>
    </r>
  </si>
  <si>
    <r>
      <rPr>
        <sz val="11"/>
        <color theme="1"/>
        <rFont val="宋体"/>
        <charset val="134"/>
      </rPr>
      <t>余曾志</t>
    </r>
  </si>
  <si>
    <r>
      <rPr>
        <sz val="11"/>
        <color theme="1"/>
        <rFont val="宋体"/>
        <charset val="134"/>
      </rPr>
      <t>邱博文</t>
    </r>
  </si>
  <si>
    <r>
      <rPr>
        <sz val="11"/>
        <color theme="1"/>
        <rFont val="宋体"/>
        <charset val="134"/>
      </rPr>
      <t>柳宏达</t>
    </r>
  </si>
  <si>
    <r>
      <rPr>
        <sz val="11"/>
        <color theme="1"/>
        <rFont val="宋体"/>
        <charset val="134"/>
      </rPr>
      <t>王超</t>
    </r>
  </si>
  <si>
    <r>
      <rPr>
        <sz val="11"/>
        <color theme="1"/>
        <rFont val="宋体"/>
        <charset val="134"/>
      </rPr>
      <t>张白杨</t>
    </r>
  </si>
  <si>
    <r>
      <rPr>
        <sz val="11"/>
        <color theme="1"/>
        <rFont val="宋体"/>
        <charset val="134"/>
      </rPr>
      <t>李昊</t>
    </r>
  </si>
  <si>
    <r>
      <rPr>
        <sz val="11"/>
        <color theme="1"/>
        <rFont val="宋体"/>
        <charset val="134"/>
      </rPr>
      <t>张国靖</t>
    </r>
  </si>
  <si>
    <r>
      <rPr>
        <sz val="11"/>
        <color theme="1"/>
        <rFont val="宋体"/>
        <charset val="134"/>
      </rPr>
      <t>谷浩</t>
    </r>
  </si>
  <si>
    <r>
      <rPr>
        <sz val="11"/>
        <color theme="1"/>
        <rFont val="宋体"/>
        <charset val="134"/>
      </rPr>
      <t>黄枭</t>
    </r>
  </si>
  <si>
    <r>
      <rPr>
        <sz val="11"/>
        <color theme="1"/>
        <rFont val="宋体"/>
        <charset val="134"/>
      </rPr>
      <t>黄子润</t>
    </r>
  </si>
  <si>
    <r>
      <rPr>
        <sz val="11"/>
        <color theme="1"/>
        <rFont val="宋体"/>
        <charset val="134"/>
      </rPr>
      <t>罗铭奥</t>
    </r>
  </si>
  <si>
    <r>
      <rPr>
        <sz val="11"/>
        <color theme="1"/>
        <rFont val="宋体"/>
        <charset val="134"/>
      </rPr>
      <t>李晨晗</t>
    </r>
  </si>
  <si>
    <r>
      <rPr>
        <sz val="11"/>
        <color theme="1"/>
        <rFont val="宋体"/>
        <charset val="134"/>
      </rPr>
      <t>周冰洁</t>
    </r>
  </si>
  <si>
    <r>
      <rPr>
        <sz val="11"/>
        <color theme="1"/>
        <rFont val="宋体"/>
        <charset val="134"/>
      </rPr>
      <t>县社会治理工作服务中心</t>
    </r>
  </si>
  <si>
    <r>
      <rPr>
        <sz val="11"/>
        <color theme="1"/>
        <rFont val="宋体"/>
        <charset val="134"/>
      </rPr>
      <t>综合服务</t>
    </r>
  </si>
  <si>
    <r>
      <rPr>
        <sz val="11"/>
        <color theme="1"/>
        <rFont val="宋体"/>
        <charset val="134"/>
      </rPr>
      <t>蒋兴婷</t>
    </r>
  </si>
  <si>
    <r>
      <rPr>
        <sz val="11"/>
        <color theme="1"/>
        <rFont val="宋体"/>
        <charset val="134"/>
      </rPr>
      <t>张大卫</t>
    </r>
  </si>
  <si>
    <r>
      <rPr>
        <sz val="11"/>
        <color theme="1"/>
        <rFont val="宋体"/>
        <charset val="134"/>
      </rPr>
      <t>贾国镕</t>
    </r>
  </si>
  <si>
    <r>
      <rPr>
        <sz val="11"/>
        <color theme="1"/>
        <rFont val="宋体"/>
        <charset val="134"/>
      </rPr>
      <t>林颖</t>
    </r>
  </si>
  <si>
    <r>
      <rPr>
        <sz val="11"/>
        <color theme="1"/>
        <rFont val="宋体"/>
        <charset val="134"/>
      </rPr>
      <t>张洋</t>
    </r>
  </si>
  <si>
    <r>
      <rPr>
        <sz val="11"/>
        <color theme="1"/>
        <rFont val="宋体"/>
        <charset val="134"/>
      </rPr>
      <t>张宏图</t>
    </r>
  </si>
  <si>
    <r>
      <rPr>
        <sz val="11"/>
        <color theme="1"/>
        <rFont val="宋体"/>
        <charset val="134"/>
      </rPr>
      <t>计算机管理</t>
    </r>
  </si>
  <si>
    <r>
      <rPr>
        <sz val="11"/>
        <color theme="1"/>
        <rFont val="宋体"/>
        <charset val="134"/>
      </rPr>
      <t>何安安</t>
    </r>
  </si>
  <si>
    <r>
      <rPr>
        <sz val="11"/>
        <color theme="1"/>
        <rFont val="宋体"/>
        <charset val="134"/>
      </rPr>
      <t>张兰天</t>
    </r>
  </si>
  <si>
    <r>
      <rPr>
        <sz val="11"/>
        <color theme="1"/>
        <rFont val="宋体"/>
        <charset val="134"/>
      </rPr>
      <t>贺麒谕</t>
    </r>
  </si>
  <si>
    <r>
      <rPr>
        <sz val="11"/>
        <color theme="1"/>
        <rFont val="宋体"/>
        <charset val="134"/>
      </rPr>
      <t>县老年大学</t>
    </r>
  </si>
  <si>
    <r>
      <rPr>
        <sz val="11"/>
        <color theme="1"/>
        <rFont val="宋体"/>
        <charset val="134"/>
      </rPr>
      <t>声乐教师</t>
    </r>
  </si>
  <si>
    <r>
      <rPr>
        <sz val="11"/>
        <color theme="1"/>
        <rFont val="宋体"/>
        <charset val="134"/>
      </rPr>
      <t>叶波君</t>
    </r>
  </si>
  <si>
    <r>
      <rPr>
        <sz val="11"/>
        <color theme="1"/>
        <rFont val="宋体"/>
        <charset val="134"/>
      </rPr>
      <t>罗婉蝶</t>
    </r>
  </si>
  <si>
    <r>
      <rPr>
        <sz val="11"/>
        <color theme="1"/>
        <rFont val="宋体"/>
        <charset val="134"/>
      </rPr>
      <t>王诗逸</t>
    </r>
  </si>
  <si>
    <r>
      <rPr>
        <sz val="11"/>
        <color theme="1"/>
        <rFont val="宋体"/>
        <charset val="134"/>
      </rPr>
      <t>县法制事务服务中心</t>
    </r>
  </si>
  <si>
    <r>
      <rPr>
        <sz val="11"/>
        <color theme="1"/>
        <rFont val="宋体"/>
        <charset val="134"/>
      </rPr>
      <t>法律服务</t>
    </r>
  </si>
  <si>
    <r>
      <rPr>
        <sz val="11"/>
        <color theme="1"/>
        <rFont val="宋体"/>
        <charset val="134"/>
      </rPr>
      <t>赵惠嘉</t>
    </r>
  </si>
  <si>
    <r>
      <rPr>
        <sz val="11"/>
        <color theme="1"/>
        <rFont val="宋体"/>
        <charset val="134"/>
      </rPr>
      <t>张烁</t>
    </r>
  </si>
  <si>
    <r>
      <rPr>
        <sz val="11"/>
        <color theme="1"/>
        <rFont val="宋体"/>
        <charset val="134"/>
      </rPr>
      <t>姚嘉逸</t>
    </r>
  </si>
  <si>
    <r>
      <rPr>
        <sz val="11"/>
        <color theme="1"/>
        <rFont val="宋体"/>
        <charset val="134"/>
      </rPr>
      <t>县人社局所属县直事业单位</t>
    </r>
  </si>
  <si>
    <r>
      <rPr>
        <sz val="11"/>
        <color theme="1"/>
        <rFont val="宋体"/>
        <charset val="134"/>
      </rPr>
      <t>赵萌</t>
    </r>
  </si>
  <si>
    <r>
      <rPr>
        <sz val="11"/>
        <color theme="1"/>
        <rFont val="宋体"/>
        <charset val="134"/>
      </rPr>
      <t>黄太强</t>
    </r>
  </si>
  <si>
    <r>
      <rPr>
        <sz val="11"/>
        <color theme="1"/>
        <rFont val="宋体"/>
        <charset val="134"/>
      </rPr>
      <t>杨宇婷</t>
    </r>
  </si>
  <si>
    <r>
      <rPr>
        <sz val="11"/>
        <color theme="1"/>
        <rFont val="宋体"/>
        <charset val="134"/>
      </rPr>
      <t>姚瑶</t>
    </r>
  </si>
  <si>
    <r>
      <rPr>
        <sz val="11"/>
        <color theme="1"/>
        <rFont val="宋体"/>
        <charset val="134"/>
      </rPr>
      <t>文泽惠</t>
    </r>
  </si>
  <si>
    <r>
      <rPr>
        <sz val="11"/>
        <color theme="1"/>
        <rFont val="宋体"/>
        <charset val="134"/>
      </rPr>
      <t>胡辰晨</t>
    </r>
  </si>
  <si>
    <r>
      <rPr>
        <sz val="11"/>
        <color theme="1"/>
        <rFont val="宋体"/>
        <charset val="134"/>
      </rPr>
      <t>陶嘉昊</t>
    </r>
  </si>
  <si>
    <r>
      <rPr>
        <sz val="11"/>
        <color theme="1"/>
        <rFont val="宋体"/>
        <charset val="134"/>
      </rPr>
      <t>吴涵</t>
    </r>
  </si>
  <si>
    <r>
      <rPr>
        <sz val="11"/>
        <color theme="1"/>
        <rFont val="宋体"/>
        <charset val="134"/>
      </rPr>
      <t>别纤凝</t>
    </r>
  </si>
  <si>
    <r>
      <rPr>
        <sz val="11"/>
        <color theme="1"/>
        <rFont val="宋体"/>
        <charset val="134"/>
      </rPr>
      <t>马诗琦</t>
    </r>
  </si>
  <si>
    <r>
      <rPr>
        <sz val="11"/>
        <color theme="1"/>
        <rFont val="宋体"/>
        <charset val="134"/>
      </rPr>
      <t>刘薇薇</t>
    </r>
  </si>
  <si>
    <r>
      <rPr>
        <sz val="11"/>
        <color theme="1"/>
        <rFont val="宋体"/>
        <charset val="134"/>
      </rPr>
      <t>胡杨</t>
    </r>
  </si>
  <si>
    <r>
      <rPr>
        <sz val="11"/>
        <color theme="1"/>
        <rFont val="宋体"/>
        <charset val="134"/>
      </rPr>
      <t>县土地和房屋产权交易中心</t>
    </r>
  </si>
  <si>
    <r>
      <rPr>
        <sz val="11"/>
        <color theme="1"/>
        <rFont val="宋体"/>
        <charset val="134"/>
      </rPr>
      <t>王尹卓</t>
    </r>
  </si>
  <si>
    <r>
      <rPr>
        <sz val="11"/>
        <color theme="1"/>
        <rFont val="宋体"/>
        <charset val="134"/>
      </rPr>
      <t>骈闯</t>
    </r>
  </si>
  <si>
    <r>
      <rPr>
        <sz val="11"/>
        <color theme="1"/>
        <rFont val="宋体"/>
        <charset val="134"/>
      </rPr>
      <t>刘紫欣</t>
    </r>
  </si>
  <si>
    <r>
      <rPr>
        <sz val="11"/>
        <color theme="1"/>
        <rFont val="宋体"/>
        <charset val="134"/>
      </rPr>
      <t>县森林病虫防治检疫站</t>
    </r>
  </si>
  <si>
    <r>
      <rPr>
        <sz val="11"/>
        <color theme="1"/>
        <rFont val="宋体"/>
        <charset val="134"/>
      </rPr>
      <t>唐琦明</t>
    </r>
  </si>
  <si>
    <r>
      <rPr>
        <sz val="11"/>
        <color theme="1"/>
        <rFont val="宋体"/>
        <charset val="134"/>
      </rPr>
      <t>周俊锹</t>
    </r>
  </si>
  <si>
    <r>
      <rPr>
        <sz val="11"/>
        <color theme="1"/>
        <rFont val="宋体"/>
        <charset val="134"/>
      </rPr>
      <t>罗思涵</t>
    </r>
  </si>
  <si>
    <r>
      <rPr>
        <sz val="11"/>
        <color theme="1"/>
        <rFont val="宋体"/>
        <charset val="134"/>
      </rPr>
      <t>县智慧城管服务中心</t>
    </r>
  </si>
  <si>
    <r>
      <rPr>
        <sz val="11"/>
        <color theme="1"/>
        <rFont val="宋体"/>
        <charset val="134"/>
      </rPr>
      <t>市政维护</t>
    </r>
    <r>
      <rPr>
        <sz val="11"/>
        <color theme="1"/>
        <rFont val="Times New Roman"/>
        <charset val="134"/>
      </rPr>
      <t>1</t>
    </r>
  </si>
  <si>
    <r>
      <rPr>
        <sz val="11"/>
        <color theme="1"/>
        <rFont val="宋体"/>
        <charset val="134"/>
      </rPr>
      <t>余慧钰</t>
    </r>
  </si>
  <si>
    <r>
      <rPr>
        <sz val="11"/>
        <color theme="1"/>
        <rFont val="宋体"/>
        <charset val="134"/>
      </rPr>
      <t>何治俊</t>
    </r>
  </si>
  <si>
    <r>
      <rPr>
        <sz val="11"/>
        <color theme="1"/>
        <rFont val="宋体"/>
        <charset val="134"/>
      </rPr>
      <t>邹文涛</t>
    </r>
  </si>
  <si>
    <r>
      <rPr>
        <sz val="11"/>
        <color theme="1"/>
        <rFont val="宋体"/>
        <charset val="134"/>
      </rPr>
      <t>市政维护</t>
    </r>
    <r>
      <rPr>
        <sz val="11"/>
        <color theme="1"/>
        <rFont val="Times New Roman"/>
        <charset val="134"/>
      </rPr>
      <t>2</t>
    </r>
  </si>
  <si>
    <r>
      <rPr>
        <sz val="11"/>
        <color theme="1"/>
        <rFont val="宋体"/>
        <charset val="134"/>
      </rPr>
      <t>黄尚林</t>
    </r>
  </si>
  <si>
    <r>
      <rPr>
        <sz val="11"/>
        <color theme="1"/>
        <rFont val="宋体"/>
        <charset val="134"/>
      </rPr>
      <t>张文雅</t>
    </r>
  </si>
  <si>
    <r>
      <rPr>
        <sz val="11"/>
        <color theme="1"/>
        <rFont val="宋体"/>
        <charset val="134"/>
      </rPr>
      <t>刘亦凝</t>
    </r>
  </si>
  <si>
    <r>
      <rPr>
        <sz val="11"/>
        <color theme="1"/>
        <rFont val="宋体"/>
        <charset val="134"/>
      </rPr>
      <t>县交通运输综合服务中心</t>
    </r>
  </si>
  <si>
    <r>
      <rPr>
        <sz val="11"/>
        <color theme="1"/>
        <rFont val="宋体"/>
        <charset val="134"/>
      </rPr>
      <t>港航建设</t>
    </r>
  </si>
  <si>
    <r>
      <rPr>
        <sz val="11"/>
        <color theme="1"/>
        <rFont val="宋体"/>
        <charset val="134"/>
      </rPr>
      <t>黄镓法</t>
    </r>
  </si>
  <si>
    <r>
      <rPr>
        <sz val="11"/>
        <color theme="1"/>
        <rFont val="宋体"/>
        <charset val="134"/>
      </rPr>
      <t>陈潜</t>
    </r>
  </si>
  <si>
    <r>
      <rPr>
        <sz val="11"/>
        <color theme="1"/>
        <rFont val="宋体"/>
        <charset val="134"/>
      </rPr>
      <t>李圣赐</t>
    </r>
  </si>
  <si>
    <r>
      <rPr>
        <sz val="11"/>
        <color theme="1"/>
        <rFont val="宋体"/>
        <charset val="134"/>
      </rPr>
      <t>公安县公路事业发展中心</t>
    </r>
  </si>
  <si>
    <r>
      <rPr>
        <sz val="11"/>
        <color theme="1"/>
        <rFont val="宋体"/>
        <charset val="134"/>
      </rPr>
      <t>工程管理</t>
    </r>
  </si>
  <si>
    <r>
      <rPr>
        <sz val="11"/>
        <color theme="1"/>
        <rFont val="宋体"/>
        <charset val="134"/>
      </rPr>
      <t>李晗</t>
    </r>
  </si>
  <si>
    <r>
      <rPr>
        <sz val="11"/>
        <color theme="1"/>
        <rFont val="宋体"/>
        <charset val="134"/>
      </rPr>
      <t>李一民</t>
    </r>
  </si>
  <si>
    <r>
      <rPr>
        <sz val="11"/>
        <color theme="1"/>
        <rFont val="宋体"/>
        <charset val="134"/>
      </rPr>
      <t>郑橙翔</t>
    </r>
  </si>
  <si>
    <r>
      <rPr>
        <sz val="11"/>
        <color theme="1"/>
        <rFont val="宋体"/>
        <charset val="134"/>
      </rPr>
      <t>肖宇翔</t>
    </r>
  </si>
  <si>
    <r>
      <rPr>
        <sz val="11"/>
        <color theme="1"/>
        <rFont val="宋体"/>
        <charset val="134"/>
      </rPr>
      <t>马国航</t>
    </r>
  </si>
  <si>
    <r>
      <rPr>
        <sz val="11"/>
        <color theme="1"/>
        <rFont val="宋体"/>
        <charset val="134"/>
      </rPr>
      <t>谷加</t>
    </r>
  </si>
  <si>
    <r>
      <rPr>
        <sz val="11"/>
        <color theme="1"/>
        <rFont val="宋体"/>
        <charset val="134"/>
      </rPr>
      <t>张鹏飞</t>
    </r>
  </si>
  <si>
    <r>
      <rPr>
        <sz val="11"/>
        <color theme="1"/>
        <rFont val="宋体"/>
        <charset val="134"/>
      </rPr>
      <t>冯旭东</t>
    </r>
  </si>
  <si>
    <r>
      <rPr>
        <sz val="11"/>
        <color theme="1"/>
        <rFont val="宋体"/>
        <charset val="134"/>
      </rPr>
      <t>沈城敏</t>
    </r>
  </si>
  <si>
    <r>
      <rPr>
        <sz val="11"/>
        <color theme="1"/>
        <rFont val="宋体"/>
        <charset val="134"/>
      </rPr>
      <t>裴涛</t>
    </r>
  </si>
  <si>
    <r>
      <rPr>
        <sz val="11"/>
        <color theme="1"/>
        <rFont val="宋体"/>
        <charset val="134"/>
      </rPr>
      <t>孙少辉</t>
    </r>
  </si>
  <si>
    <r>
      <rPr>
        <sz val="11"/>
        <color theme="1"/>
        <rFont val="宋体"/>
        <charset val="134"/>
      </rPr>
      <t>陈睿</t>
    </r>
  </si>
  <si>
    <r>
      <rPr>
        <sz val="11"/>
        <color theme="1"/>
        <rFont val="宋体"/>
        <charset val="134"/>
      </rPr>
      <t>袁诗宇</t>
    </r>
  </si>
  <si>
    <r>
      <rPr>
        <sz val="11"/>
        <color theme="1"/>
        <rFont val="宋体"/>
        <charset val="134"/>
      </rPr>
      <t>方浩程</t>
    </r>
  </si>
  <si>
    <r>
      <rPr>
        <sz val="11"/>
        <color theme="1"/>
        <rFont val="宋体"/>
        <charset val="134"/>
      </rPr>
      <t>王虎泉</t>
    </r>
  </si>
  <si>
    <r>
      <rPr>
        <sz val="11"/>
        <color theme="1"/>
        <rFont val="宋体"/>
        <charset val="134"/>
      </rPr>
      <t>安全应急</t>
    </r>
  </si>
  <si>
    <r>
      <rPr>
        <sz val="11"/>
        <color theme="1"/>
        <rFont val="宋体"/>
        <charset val="134"/>
      </rPr>
      <t>唐欣宇</t>
    </r>
  </si>
  <si>
    <r>
      <rPr>
        <sz val="11"/>
        <color theme="1"/>
        <rFont val="宋体"/>
        <charset val="134"/>
      </rPr>
      <t>吴丹</t>
    </r>
  </si>
  <si>
    <r>
      <rPr>
        <sz val="11"/>
        <color theme="1"/>
        <rFont val="宋体"/>
        <charset val="134"/>
      </rPr>
      <t>胡耀天</t>
    </r>
  </si>
  <si>
    <r>
      <rPr>
        <sz val="11"/>
        <color theme="1"/>
        <rFont val="宋体"/>
        <charset val="134"/>
      </rPr>
      <t>县交通运输工程建设服务中心</t>
    </r>
  </si>
  <si>
    <r>
      <rPr>
        <sz val="11"/>
        <color theme="1"/>
        <rFont val="宋体"/>
        <charset val="134"/>
      </rPr>
      <t>朱羽睿</t>
    </r>
  </si>
  <si>
    <r>
      <rPr>
        <sz val="11"/>
        <color theme="1"/>
        <rFont val="宋体"/>
        <charset val="134"/>
      </rPr>
      <t>陈蝶</t>
    </r>
  </si>
  <si>
    <r>
      <rPr>
        <sz val="11"/>
        <color theme="1"/>
        <rFont val="宋体"/>
        <charset val="134"/>
      </rPr>
      <t>孟宇</t>
    </r>
  </si>
  <si>
    <r>
      <rPr>
        <sz val="11"/>
        <color theme="1"/>
        <rFont val="宋体"/>
        <charset val="134"/>
      </rPr>
      <t>县畜牧科技服务中心</t>
    </r>
  </si>
  <si>
    <r>
      <rPr>
        <sz val="11"/>
        <color theme="1"/>
        <rFont val="宋体"/>
        <charset val="134"/>
      </rPr>
      <t>技术员</t>
    </r>
  </si>
  <si>
    <r>
      <rPr>
        <sz val="11"/>
        <color theme="1"/>
        <rFont val="宋体"/>
        <charset val="134"/>
      </rPr>
      <t>张士坤</t>
    </r>
  </si>
  <si>
    <r>
      <rPr>
        <sz val="11"/>
        <color theme="1"/>
        <rFont val="宋体"/>
        <charset val="134"/>
      </rPr>
      <t>苏湘潭</t>
    </r>
  </si>
  <si>
    <r>
      <rPr>
        <sz val="11"/>
        <color theme="1"/>
        <rFont val="宋体"/>
        <charset val="134"/>
      </rPr>
      <t>何智能</t>
    </r>
  </si>
  <si>
    <r>
      <rPr>
        <sz val="11"/>
        <color theme="1"/>
        <rFont val="宋体"/>
        <charset val="134"/>
      </rPr>
      <t>张过</t>
    </r>
  </si>
  <si>
    <r>
      <rPr>
        <sz val="11"/>
        <color theme="1"/>
        <rFont val="宋体"/>
        <charset val="134"/>
      </rPr>
      <t>李红苇</t>
    </r>
  </si>
  <si>
    <r>
      <rPr>
        <sz val="11"/>
        <color theme="1"/>
        <rFont val="宋体"/>
        <charset val="134"/>
      </rPr>
      <t>黄国梁</t>
    </r>
  </si>
  <si>
    <r>
      <rPr>
        <sz val="11"/>
        <color theme="1"/>
        <rFont val="宋体"/>
        <charset val="134"/>
      </rPr>
      <t>马煜</t>
    </r>
  </si>
  <si>
    <r>
      <rPr>
        <sz val="11"/>
        <color theme="1"/>
        <rFont val="宋体"/>
        <charset val="134"/>
      </rPr>
      <t>魏荣冰</t>
    </r>
  </si>
  <si>
    <r>
      <rPr>
        <sz val="11"/>
        <color theme="1"/>
        <rFont val="宋体"/>
        <charset val="134"/>
      </rPr>
      <t>李露露</t>
    </r>
  </si>
  <si>
    <r>
      <rPr>
        <sz val="11"/>
        <color theme="1"/>
        <rFont val="宋体"/>
        <charset val="134"/>
      </rPr>
      <t>闫笑</t>
    </r>
  </si>
  <si>
    <r>
      <rPr>
        <sz val="11"/>
        <color theme="1"/>
        <rFont val="宋体"/>
        <charset val="134"/>
      </rPr>
      <t>葛欢</t>
    </r>
  </si>
  <si>
    <r>
      <rPr>
        <sz val="11"/>
        <color theme="1"/>
        <rFont val="宋体"/>
        <charset val="134"/>
      </rPr>
      <t>陈文清</t>
    </r>
  </si>
  <si>
    <r>
      <rPr>
        <sz val="11"/>
        <color theme="1"/>
        <rFont val="宋体"/>
        <charset val="134"/>
      </rPr>
      <t>县农村社会事业发展中心</t>
    </r>
  </si>
  <si>
    <r>
      <rPr>
        <sz val="11"/>
        <color theme="1"/>
        <rFont val="宋体"/>
        <charset val="134"/>
      </rPr>
      <t>王文杰</t>
    </r>
  </si>
  <si>
    <r>
      <rPr>
        <sz val="11"/>
        <color theme="1"/>
        <rFont val="宋体"/>
        <charset val="134"/>
      </rPr>
      <t>王伦</t>
    </r>
  </si>
  <si>
    <r>
      <rPr>
        <sz val="11"/>
        <color theme="1"/>
        <rFont val="宋体"/>
        <charset val="134"/>
      </rPr>
      <t>黄耀</t>
    </r>
  </si>
  <si>
    <r>
      <rPr>
        <sz val="11"/>
        <color theme="1"/>
        <rFont val="宋体"/>
        <charset val="134"/>
      </rPr>
      <t>杨秀蓉</t>
    </r>
  </si>
  <si>
    <r>
      <rPr>
        <sz val="11"/>
        <color theme="1"/>
        <rFont val="宋体"/>
        <charset val="134"/>
      </rPr>
      <t>汪八斗</t>
    </r>
  </si>
  <si>
    <r>
      <rPr>
        <sz val="11"/>
        <color theme="1"/>
        <rFont val="宋体"/>
        <charset val="134"/>
      </rPr>
      <t>吕宙</t>
    </r>
  </si>
  <si>
    <r>
      <rPr>
        <sz val="11"/>
        <color theme="1"/>
        <rFont val="宋体"/>
        <charset val="134"/>
      </rPr>
      <t>县水产科技服务中心</t>
    </r>
  </si>
  <si>
    <r>
      <rPr>
        <sz val="11"/>
        <color theme="1"/>
        <rFont val="宋体"/>
        <charset val="134"/>
      </rPr>
      <t>李雪锋</t>
    </r>
  </si>
  <si>
    <r>
      <rPr>
        <sz val="11"/>
        <color theme="1"/>
        <rFont val="宋体"/>
        <charset val="134"/>
      </rPr>
      <t>殷成明</t>
    </r>
  </si>
  <si>
    <r>
      <rPr>
        <sz val="11"/>
        <color theme="1"/>
        <rFont val="宋体"/>
        <charset val="134"/>
      </rPr>
      <t>叶佳淇</t>
    </r>
  </si>
  <si>
    <r>
      <rPr>
        <sz val="11"/>
        <color theme="1"/>
        <rFont val="宋体"/>
        <charset val="134"/>
      </rPr>
      <t>李忠志</t>
    </r>
  </si>
  <si>
    <r>
      <rPr>
        <sz val="11"/>
        <color theme="1"/>
        <rFont val="宋体"/>
        <charset val="134"/>
      </rPr>
      <t>邓子昂</t>
    </r>
  </si>
  <si>
    <r>
      <rPr>
        <sz val="11"/>
        <color theme="1"/>
        <rFont val="宋体"/>
        <charset val="134"/>
      </rPr>
      <t>樊仁宇</t>
    </r>
  </si>
  <si>
    <r>
      <rPr>
        <sz val="11"/>
        <color theme="1"/>
        <rFont val="宋体"/>
        <charset val="134"/>
      </rPr>
      <t>县公共文化服务中心</t>
    </r>
  </si>
  <si>
    <r>
      <rPr>
        <sz val="11"/>
        <color theme="1"/>
        <rFont val="宋体"/>
        <charset val="134"/>
      </rPr>
      <t>图书档案管理</t>
    </r>
  </si>
  <si>
    <r>
      <rPr>
        <sz val="11"/>
        <color theme="1"/>
        <rFont val="宋体"/>
        <charset val="134"/>
      </rPr>
      <t>柯志宇</t>
    </r>
  </si>
  <si>
    <r>
      <rPr>
        <sz val="11"/>
        <color theme="1"/>
        <rFont val="宋体"/>
        <charset val="134"/>
      </rPr>
      <t>刘雪淳</t>
    </r>
  </si>
  <si>
    <r>
      <rPr>
        <sz val="11"/>
        <color theme="1"/>
        <rFont val="宋体"/>
        <charset val="134"/>
      </rPr>
      <t>范梦兰</t>
    </r>
  </si>
  <si>
    <r>
      <rPr>
        <sz val="11"/>
        <color theme="1"/>
        <rFont val="宋体"/>
        <charset val="134"/>
      </rPr>
      <t>县医疗保障服务中心</t>
    </r>
  </si>
  <si>
    <r>
      <rPr>
        <sz val="11"/>
        <color theme="1"/>
        <rFont val="宋体"/>
        <charset val="134"/>
      </rPr>
      <t>李耀天</t>
    </r>
  </si>
  <si>
    <r>
      <rPr>
        <sz val="11"/>
        <color theme="1"/>
        <rFont val="宋体"/>
        <charset val="134"/>
      </rPr>
      <t>韩韫炜</t>
    </r>
  </si>
  <si>
    <r>
      <rPr>
        <sz val="11"/>
        <color theme="1"/>
        <rFont val="宋体"/>
        <charset val="134"/>
      </rPr>
      <t>付必杰</t>
    </r>
  </si>
  <si>
    <r>
      <rPr>
        <sz val="11"/>
        <color theme="1"/>
        <rFont val="宋体"/>
        <charset val="134"/>
      </rPr>
      <t>县委党校</t>
    </r>
  </si>
  <si>
    <r>
      <rPr>
        <sz val="11"/>
        <color theme="1"/>
        <rFont val="宋体"/>
        <charset val="134"/>
      </rPr>
      <t>理论教员岗</t>
    </r>
  </si>
  <si>
    <r>
      <rPr>
        <sz val="11"/>
        <color theme="1"/>
        <rFont val="宋体"/>
        <charset val="134"/>
      </rPr>
      <t>鲁俊龙</t>
    </r>
  </si>
  <si>
    <r>
      <rPr>
        <sz val="11"/>
        <color theme="1"/>
        <rFont val="宋体"/>
        <charset val="134"/>
      </rPr>
      <t>张渝欣</t>
    </r>
  </si>
  <si>
    <r>
      <rPr>
        <sz val="11"/>
        <color theme="1"/>
        <rFont val="宋体"/>
        <charset val="134"/>
      </rPr>
      <t>孟一丹</t>
    </r>
  </si>
  <si>
    <r>
      <rPr>
        <sz val="11"/>
        <color theme="1"/>
        <rFont val="宋体"/>
        <charset val="134"/>
      </rPr>
      <t>县大数据中心</t>
    </r>
  </si>
  <si>
    <r>
      <rPr>
        <sz val="11"/>
        <color theme="1"/>
        <rFont val="宋体"/>
        <charset val="134"/>
      </rPr>
      <t>王思杰</t>
    </r>
  </si>
  <si>
    <r>
      <rPr>
        <sz val="11"/>
        <color theme="1"/>
        <rFont val="宋体"/>
        <charset val="134"/>
      </rPr>
      <t>覃源</t>
    </r>
  </si>
  <si>
    <r>
      <rPr>
        <sz val="11"/>
        <color theme="1"/>
        <rFont val="宋体"/>
        <charset val="134"/>
      </rPr>
      <t>韩卓</t>
    </r>
  </si>
  <si>
    <r>
      <rPr>
        <sz val="11"/>
        <color theme="1"/>
        <rFont val="宋体"/>
        <charset val="134"/>
      </rPr>
      <t>县公共检验检测中心</t>
    </r>
  </si>
  <si>
    <r>
      <rPr>
        <sz val="11"/>
        <color theme="1"/>
        <rFont val="宋体"/>
        <charset val="134"/>
      </rPr>
      <t>检验检测</t>
    </r>
  </si>
  <si>
    <r>
      <rPr>
        <sz val="11"/>
        <color theme="1"/>
        <rFont val="宋体"/>
        <charset val="134"/>
      </rPr>
      <t>黄昌盛</t>
    </r>
  </si>
  <si>
    <r>
      <rPr>
        <sz val="11"/>
        <color theme="1"/>
        <rFont val="宋体"/>
        <charset val="134"/>
      </rPr>
      <t>徐帅扬</t>
    </r>
  </si>
  <si>
    <r>
      <rPr>
        <sz val="11"/>
        <color theme="1"/>
        <rFont val="宋体"/>
        <charset val="134"/>
      </rPr>
      <t>魏超</t>
    </r>
  </si>
  <si>
    <r>
      <rPr>
        <sz val="11"/>
        <color theme="1"/>
        <rFont val="宋体"/>
        <charset val="134"/>
      </rPr>
      <t>县产业与项目促进中心</t>
    </r>
  </si>
  <si>
    <r>
      <rPr>
        <sz val="11"/>
        <color theme="1"/>
        <rFont val="宋体"/>
        <charset val="134"/>
      </rPr>
      <t>产业促进</t>
    </r>
  </si>
  <si>
    <r>
      <rPr>
        <sz val="11"/>
        <color theme="1"/>
        <rFont val="宋体"/>
        <charset val="134"/>
      </rPr>
      <t>刘智</t>
    </r>
  </si>
  <si>
    <r>
      <rPr>
        <sz val="11"/>
        <color theme="1"/>
        <rFont val="宋体"/>
        <charset val="134"/>
      </rPr>
      <t>张英婕</t>
    </r>
  </si>
  <si>
    <r>
      <rPr>
        <sz val="11"/>
        <color theme="1"/>
        <rFont val="宋体"/>
        <charset val="134"/>
      </rPr>
      <t>程雪琪</t>
    </r>
  </si>
  <si>
    <r>
      <rPr>
        <sz val="11"/>
        <color theme="1"/>
        <rFont val="宋体"/>
        <charset val="134"/>
      </rPr>
      <t>刘一鸣</t>
    </r>
  </si>
  <si>
    <r>
      <rPr>
        <sz val="11"/>
        <color theme="1"/>
        <rFont val="宋体"/>
        <charset val="134"/>
      </rPr>
      <t>邹江</t>
    </r>
  </si>
  <si>
    <r>
      <rPr>
        <sz val="11"/>
        <color theme="1"/>
        <rFont val="宋体"/>
        <charset val="134"/>
      </rPr>
      <t>谭志力</t>
    </r>
  </si>
  <si>
    <r>
      <rPr>
        <sz val="11"/>
        <color theme="1"/>
        <rFont val="宋体"/>
        <charset val="134"/>
      </rPr>
      <t>项目服务</t>
    </r>
  </si>
  <si>
    <r>
      <rPr>
        <sz val="11"/>
        <color theme="1"/>
        <rFont val="宋体"/>
        <charset val="134"/>
      </rPr>
      <t>储测波</t>
    </r>
  </si>
  <si>
    <r>
      <rPr>
        <sz val="11"/>
        <color theme="1"/>
        <rFont val="宋体"/>
        <charset val="134"/>
      </rPr>
      <t>安万江山</t>
    </r>
  </si>
  <si>
    <r>
      <rPr>
        <sz val="11"/>
        <color theme="1"/>
        <rFont val="宋体"/>
        <charset val="134"/>
      </rPr>
      <t>卜星杰</t>
    </r>
  </si>
  <si>
    <r>
      <rPr>
        <sz val="11"/>
        <color theme="1"/>
        <rFont val="宋体"/>
        <charset val="134"/>
      </rPr>
      <t>县城市运行协调指挥中心</t>
    </r>
  </si>
  <si>
    <r>
      <rPr>
        <sz val="11"/>
        <color theme="1"/>
        <rFont val="宋体"/>
        <charset val="134"/>
      </rPr>
      <t>平台管理</t>
    </r>
  </si>
  <si>
    <r>
      <rPr>
        <sz val="11"/>
        <color theme="1"/>
        <rFont val="宋体"/>
        <charset val="134"/>
      </rPr>
      <t>张崇宇</t>
    </r>
  </si>
  <si>
    <r>
      <rPr>
        <sz val="11"/>
        <color theme="1"/>
        <rFont val="宋体"/>
        <charset val="134"/>
      </rPr>
      <t>舒国凤</t>
    </r>
  </si>
  <si>
    <r>
      <rPr>
        <sz val="11"/>
        <color theme="1"/>
        <rFont val="宋体"/>
        <charset val="134"/>
      </rPr>
      <t>陈恩达</t>
    </r>
  </si>
  <si>
    <r>
      <rPr>
        <sz val="11"/>
        <color theme="1"/>
        <rFont val="宋体"/>
        <charset val="134"/>
      </rPr>
      <t>县机关事务服务中心</t>
    </r>
  </si>
  <si>
    <r>
      <rPr>
        <sz val="11"/>
        <color theme="1"/>
        <rFont val="宋体"/>
        <charset val="134"/>
      </rPr>
      <t>资产管理</t>
    </r>
  </si>
  <si>
    <r>
      <rPr>
        <sz val="11"/>
        <color theme="1"/>
        <rFont val="宋体"/>
        <charset val="134"/>
      </rPr>
      <t>苏伟恒</t>
    </r>
  </si>
  <si>
    <r>
      <rPr>
        <sz val="11"/>
        <color theme="1"/>
        <rFont val="宋体"/>
        <charset val="134"/>
      </rPr>
      <t>付维康</t>
    </r>
  </si>
  <si>
    <r>
      <rPr>
        <sz val="11"/>
        <color theme="1"/>
        <rFont val="宋体"/>
        <charset val="134"/>
      </rPr>
      <t>王浏阳</t>
    </r>
  </si>
  <si>
    <r>
      <rPr>
        <sz val="11"/>
        <color theme="1"/>
        <rFont val="宋体"/>
        <charset val="134"/>
      </rPr>
      <t>党群服务中心</t>
    </r>
  </si>
  <si>
    <r>
      <rPr>
        <sz val="11"/>
        <color theme="1"/>
        <rFont val="宋体"/>
        <charset val="134"/>
      </rPr>
      <t>林子轩</t>
    </r>
  </si>
  <si>
    <r>
      <rPr>
        <sz val="11"/>
        <color theme="1"/>
        <rFont val="宋体"/>
        <charset val="134"/>
      </rPr>
      <t>陈倩</t>
    </r>
  </si>
  <si>
    <r>
      <rPr>
        <sz val="11"/>
        <color theme="1"/>
        <rFont val="宋体"/>
        <charset val="134"/>
      </rPr>
      <t>曾元</t>
    </r>
  </si>
  <si>
    <r>
      <rPr>
        <sz val="11"/>
        <color theme="1"/>
        <rFont val="宋体"/>
        <charset val="134"/>
      </rPr>
      <t>裴一鸣</t>
    </r>
  </si>
  <si>
    <r>
      <rPr>
        <sz val="11"/>
        <color theme="1"/>
        <rFont val="宋体"/>
        <charset val="134"/>
      </rPr>
      <t>高子健</t>
    </r>
  </si>
  <si>
    <r>
      <rPr>
        <sz val="11"/>
        <color theme="1"/>
        <rFont val="宋体"/>
        <charset val="134"/>
      </rPr>
      <t>曾号喻</t>
    </r>
  </si>
  <si>
    <r>
      <rPr>
        <sz val="11"/>
        <color theme="1"/>
        <rFont val="宋体"/>
        <charset val="134"/>
      </rPr>
      <t>胡一川</t>
    </r>
  </si>
  <si>
    <r>
      <rPr>
        <sz val="11"/>
        <color theme="1"/>
        <rFont val="宋体"/>
        <charset val="134"/>
      </rPr>
      <t>尤珉焘</t>
    </r>
  </si>
  <si>
    <r>
      <rPr>
        <sz val="11"/>
        <color theme="1"/>
        <rFont val="宋体"/>
        <charset val="134"/>
      </rPr>
      <t>段秋旭</t>
    </r>
  </si>
  <si>
    <r>
      <rPr>
        <sz val="11"/>
        <color theme="1"/>
        <rFont val="宋体"/>
        <charset val="134"/>
      </rPr>
      <t>农业农村服务中心</t>
    </r>
  </si>
  <si>
    <r>
      <rPr>
        <sz val="11"/>
        <color theme="1"/>
        <rFont val="宋体"/>
        <charset val="134"/>
      </rPr>
      <t>殷伟</t>
    </r>
  </si>
  <si>
    <r>
      <rPr>
        <sz val="11"/>
        <color theme="1"/>
        <rFont val="宋体"/>
        <charset val="134"/>
      </rPr>
      <t>谭闳盐</t>
    </r>
  </si>
  <si>
    <r>
      <rPr>
        <sz val="11"/>
        <color theme="1"/>
        <rFont val="宋体"/>
        <charset val="134"/>
      </rPr>
      <t>莫茵茵</t>
    </r>
  </si>
  <si>
    <r>
      <rPr>
        <sz val="11"/>
        <color theme="1"/>
        <rFont val="宋体"/>
        <charset val="134"/>
      </rPr>
      <t>代堂洪</t>
    </r>
  </si>
  <si>
    <r>
      <rPr>
        <sz val="11"/>
        <color theme="1"/>
        <rFont val="宋体"/>
        <charset val="134"/>
      </rPr>
      <t>汪浩</t>
    </r>
  </si>
  <si>
    <r>
      <rPr>
        <sz val="11"/>
        <color theme="1"/>
        <rFont val="宋体"/>
        <charset val="134"/>
      </rPr>
      <t>王揄之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</si>
</sst>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2"/>
  <sheetViews>
    <sheetView tabSelected="1" zoomScaleSheetLayoutView="60" workbookViewId="0">
      <selection activeCell="K2" sqref="K2"/>
    </sheetView>
  </sheetViews>
  <sheetFormatPr defaultColWidth="9" defaultRowHeight="15"/>
  <cols>
    <col min="1" max="1" width="6" style="3" customWidth="1"/>
    <col min="2" max="2" width="31.625" style="3" customWidth="1"/>
    <col min="3" max="3" width="18" style="3" customWidth="1"/>
    <col min="4" max="4" width="11.375" style="3" customWidth="1"/>
    <col min="5" max="5" width="16.875" style="3" customWidth="1"/>
    <col min="6" max="6" width="11.5" style="3" customWidth="1"/>
    <col min="7" max="7" width="7.625" style="3" customWidth="1"/>
    <col min="8" max="8" width="14.75" style="3" customWidth="1"/>
    <col min="9" max="9" width="11.5" style="3" customWidth="1"/>
    <col min="10" max="10" width="11.125" style="3" customWidth="1"/>
    <col min="11" max="16382" width="9" style="3" customWidth="1"/>
    <col min="16383" max="16384" width="9" style="3"/>
  </cols>
  <sheetData>
    <row r="1" ht="4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</row>
    <row r="3" spans="1:10">
      <c r="A3" s="7">
        <v>1</v>
      </c>
      <c r="B3" s="8" t="s">
        <v>11</v>
      </c>
      <c r="C3" s="8" t="s">
        <v>12</v>
      </c>
      <c r="D3" s="8" t="str">
        <f>"250101"</f>
        <v>250101</v>
      </c>
      <c r="E3" s="9" t="str">
        <f>"202501001008"</f>
        <v>202501001008</v>
      </c>
      <c r="F3" s="9" t="s">
        <v>13</v>
      </c>
      <c r="G3" s="9" t="s">
        <v>14</v>
      </c>
      <c r="H3" s="10">
        <v>121.51</v>
      </c>
      <c r="I3" s="7">
        <v>1</v>
      </c>
      <c r="J3" s="9"/>
    </row>
    <row r="4" spans="1:10">
      <c r="A4" s="7">
        <v>2</v>
      </c>
      <c r="B4" s="11"/>
      <c r="C4" s="11"/>
      <c r="D4" s="11"/>
      <c r="E4" s="9" t="str">
        <f>"202501001010"</f>
        <v>202501001010</v>
      </c>
      <c r="F4" s="9" t="s">
        <v>15</v>
      </c>
      <c r="G4" s="9" t="s">
        <v>14</v>
      </c>
      <c r="H4" s="10">
        <v>119.06</v>
      </c>
      <c r="I4" s="7">
        <v>2</v>
      </c>
      <c r="J4" s="9"/>
    </row>
    <row r="5" spans="1:10">
      <c r="A5" s="7">
        <v>3</v>
      </c>
      <c r="B5" s="11"/>
      <c r="C5" s="11"/>
      <c r="D5" s="11"/>
      <c r="E5" s="9" t="str">
        <f>"202501001007"</f>
        <v>202501001007</v>
      </c>
      <c r="F5" s="9" t="s">
        <v>16</v>
      </c>
      <c r="G5" s="9" t="s">
        <v>14</v>
      </c>
      <c r="H5" s="10">
        <v>117.85</v>
      </c>
      <c r="I5" s="7">
        <v>3</v>
      </c>
      <c r="J5" s="9"/>
    </row>
    <row r="6" spans="1:10">
      <c r="A6" s="7">
        <v>4</v>
      </c>
      <c r="B6" s="11"/>
      <c r="C6" s="11"/>
      <c r="D6" s="11"/>
      <c r="E6" s="9" t="str">
        <f>"202501001003"</f>
        <v>202501001003</v>
      </c>
      <c r="F6" s="9" t="s">
        <v>17</v>
      </c>
      <c r="G6" s="9" t="s">
        <v>14</v>
      </c>
      <c r="H6" s="10">
        <v>115.82</v>
      </c>
      <c r="I6" s="7">
        <v>4</v>
      </c>
      <c r="J6" s="9"/>
    </row>
    <row r="7" spans="1:10">
      <c r="A7" s="7">
        <v>5</v>
      </c>
      <c r="B7" s="11"/>
      <c r="C7" s="11"/>
      <c r="D7" s="11"/>
      <c r="E7" s="9" t="str">
        <f>"202501001002"</f>
        <v>202501001002</v>
      </c>
      <c r="F7" s="9" t="s">
        <v>18</v>
      </c>
      <c r="G7" s="9" t="s">
        <v>19</v>
      </c>
      <c r="H7" s="10">
        <v>115.06</v>
      </c>
      <c r="I7" s="7">
        <v>5</v>
      </c>
      <c r="J7" s="9"/>
    </row>
    <row r="8" spans="1:10">
      <c r="A8" s="7">
        <v>6</v>
      </c>
      <c r="B8" s="11"/>
      <c r="C8" s="12"/>
      <c r="D8" s="12"/>
      <c r="E8" s="9" t="str">
        <f>"202501001004"</f>
        <v>202501001004</v>
      </c>
      <c r="F8" s="9" t="s">
        <v>20</v>
      </c>
      <c r="G8" s="9" t="s">
        <v>14</v>
      </c>
      <c r="H8" s="10">
        <v>114.57</v>
      </c>
      <c r="I8" s="7">
        <v>6</v>
      </c>
      <c r="J8" s="9"/>
    </row>
    <row r="9" spans="1:10">
      <c r="A9" s="7">
        <v>7</v>
      </c>
      <c r="B9" s="11"/>
      <c r="C9" s="8" t="s">
        <v>21</v>
      </c>
      <c r="D9" s="8" t="str">
        <f>"250102"</f>
        <v>250102</v>
      </c>
      <c r="E9" s="9" t="str">
        <f>"202501001013"</f>
        <v>202501001013</v>
      </c>
      <c r="F9" s="9" t="s">
        <v>22</v>
      </c>
      <c r="G9" s="9" t="s">
        <v>14</v>
      </c>
      <c r="H9" s="13">
        <v>122.6</v>
      </c>
      <c r="I9" s="9">
        <v>1</v>
      </c>
      <c r="J9" s="9"/>
    </row>
    <row r="10" spans="1:10">
      <c r="A10" s="7">
        <v>8</v>
      </c>
      <c r="B10" s="11"/>
      <c r="C10" s="11"/>
      <c r="D10" s="11"/>
      <c r="E10" s="9" t="str">
        <f>"202501001023"</f>
        <v>202501001023</v>
      </c>
      <c r="F10" s="9" t="s">
        <v>23</v>
      </c>
      <c r="G10" s="9" t="s">
        <v>14</v>
      </c>
      <c r="H10" s="13">
        <v>114.69</v>
      </c>
      <c r="I10" s="9">
        <v>2</v>
      </c>
      <c r="J10" s="9"/>
    </row>
    <row r="11" spans="1:10">
      <c r="A11" s="7">
        <v>9</v>
      </c>
      <c r="B11" s="11"/>
      <c r="C11" s="11"/>
      <c r="D11" s="11"/>
      <c r="E11" s="9" t="str">
        <f>"202501001029"</f>
        <v>202501001029</v>
      </c>
      <c r="F11" s="9" t="s">
        <v>24</v>
      </c>
      <c r="G11" s="9" t="s">
        <v>14</v>
      </c>
      <c r="H11" s="13">
        <v>111.44</v>
      </c>
      <c r="I11" s="9">
        <v>3</v>
      </c>
      <c r="J11" s="9"/>
    </row>
    <row r="12" spans="1:10">
      <c r="A12" s="7">
        <v>10</v>
      </c>
      <c r="B12" s="11"/>
      <c r="C12" s="11"/>
      <c r="D12" s="11"/>
      <c r="E12" s="9" t="str">
        <f>"202501001019"</f>
        <v>202501001019</v>
      </c>
      <c r="F12" s="9" t="s">
        <v>25</v>
      </c>
      <c r="G12" s="9" t="s">
        <v>14</v>
      </c>
      <c r="H12" s="13">
        <v>110.48</v>
      </c>
      <c r="I12" s="9">
        <v>4</v>
      </c>
      <c r="J12" s="9"/>
    </row>
    <row r="13" spans="1:10">
      <c r="A13" s="7">
        <v>11</v>
      </c>
      <c r="B13" s="11"/>
      <c r="C13" s="11"/>
      <c r="D13" s="11"/>
      <c r="E13" s="9" t="str">
        <f>"202501001021"</f>
        <v>202501001021</v>
      </c>
      <c r="F13" s="9" t="s">
        <v>26</v>
      </c>
      <c r="G13" s="9" t="s">
        <v>14</v>
      </c>
      <c r="H13" s="13">
        <v>110.47</v>
      </c>
      <c r="I13" s="9">
        <v>5</v>
      </c>
      <c r="J13" s="9"/>
    </row>
    <row r="14" spans="1:10">
      <c r="A14" s="7">
        <v>12</v>
      </c>
      <c r="B14" s="11"/>
      <c r="C14" s="11"/>
      <c r="D14" s="11"/>
      <c r="E14" s="9" t="str">
        <f>"202501002003"</f>
        <v>202501002003</v>
      </c>
      <c r="F14" s="9" t="s">
        <v>27</v>
      </c>
      <c r="G14" s="9" t="s">
        <v>14</v>
      </c>
      <c r="H14" s="13">
        <v>109.93</v>
      </c>
      <c r="I14" s="9">
        <v>6</v>
      </c>
      <c r="J14" s="9"/>
    </row>
    <row r="15" spans="1:10">
      <c r="A15" s="7">
        <v>13</v>
      </c>
      <c r="B15" s="11"/>
      <c r="C15" s="11"/>
      <c r="D15" s="11"/>
      <c r="E15" s="9" t="str">
        <f>"202501001017"</f>
        <v>202501001017</v>
      </c>
      <c r="F15" s="9" t="s">
        <v>28</v>
      </c>
      <c r="G15" s="9" t="s">
        <v>14</v>
      </c>
      <c r="H15" s="13">
        <v>108.96</v>
      </c>
      <c r="I15" s="9">
        <v>7</v>
      </c>
      <c r="J15" s="9"/>
    </row>
    <row r="16" spans="1:10">
      <c r="A16" s="7">
        <v>14</v>
      </c>
      <c r="B16" s="11"/>
      <c r="C16" s="11"/>
      <c r="D16" s="11"/>
      <c r="E16" s="9" t="str">
        <f>"202501001015"</f>
        <v>202501001015</v>
      </c>
      <c r="F16" s="9" t="s">
        <v>29</v>
      </c>
      <c r="G16" s="9" t="s">
        <v>14</v>
      </c>
      <c r="H16" s="13">
        <v>107.66</v>
      </c>
      <c r="I16" s="9">
        <v>8</v>
      </c>
      <c r="J16" s="9"/>
    </row>
    <row r="17" spans="1:10">
      <c r="A17" s="7">
        <v>15</v>
      </c>
      <c r="B17" s="11"/>
      <c r="C17" s="11"/>
      <c r="D17" s="11"/>
      <c r="E17" s="9" t="str">
        <f>"202501001016"</f>
        <v>202501001016</v>
      </c>
      <c r="F17" s="9" t="s">
        <v>30</v>
      </c>
      <c r="G17" s="9" t="s">
        <v>14</v>
      </c>
      <c r="H17" s="13">
        <v>106.16</v>
      </c>
      <c r="I17" s="9">
        <v>9</v>
      </c>
      <c r="J17" s="9"/>
    </row>
    <row r="18" spans="1:10">
      <c r="A18" s="7">
        <v>16</v>
      </c>
      <c r="B18" s="11"/>
      <c r="C18" s="11"/>
      <c r="D18" s="11"/>
      <c r="E18" s="9" t="str">
        <f>"202501001026"</f>
        <v>202501001026</v>
      </c>
      <c r="F18" s="9" t="s">
        <v>31</v>
      </c>
      <c r="G18" s="9" t="s">
        <v>14</v>
      </c>
      <c r="H18" s="13">
        <v>105.55</v>
      </c>
      <c r="I18" s="9">
        <v>10</v>
      </c>
      <c r="J18" s="9"/>
    </row>
    <row r="19" spans="1:10">
      <c r="A19" s="7">
        <v>17</v>
      </c>
      <c r="B19" s="11"/>
      <c r="C19" s="11"/>
      <c r="D19" s="11"/>
      <c r="E19" s="9" t="str">
        <f>"202501001020"</f>
        <v>202501001020</v>
      </c>
      <c r="F19" s="9" t="s">
        <v>32</v>
      </c>
      <c r="G19" s="9" t="s">
        <v>14</v>
      </c>
      <c r="H19" s="13">
        <v>105.49</v>
      </c>
      <c r="I19" s="9">
        <v>11</v>
      </c>
      <c r="J19" s="9"/>
    </row>
    <row r="20" spans="1:10">
      <c r="A20" s="7">
        <v>18</v>
      </c>
      <c r="B20" s="11"/>
      <c r="C20" s="11"/>
      <c r="D20" s="11"/>
      <c r="E20" s="9" t="str">
        <f>"202501001014"</f>
        <v>202501001014</v>
      </c>
      <c r="F20" s="9" t="s">
        <v>33</v>
      </c>
      <c r="G20" s="9" t="s">
        <v>14</v>
      </c>
      <c r="H20" s="13">
        <v>101.84</v>
      </c>
      <c r="I20" s="9">
        <v>12</v>
      </c>
      <c r="J20" s="9"/>
    </row>
    <row r="21" spans="1:10">
      <c r="A21" s="7">
        <v>19</v>
      </c>
      <c r="B21" s="11"/>
      <c r="C21" s="11"/>
      <c r="D21" s="11"/>
      <c r="E21" s="9" t="str">
        <f>"202501001024"</f>
        <v>202501001024</v>
      </c>
      <c r="F21" s="9" t="s">
        <v>34</v>
      </c>
      <c r="G21" s="9" t="s">
        <v>14</v>
      </c>
      <c r="H21" s="13">
        <v>99.9</v>
      </c>
      <c r="I21" s="9">
        <v>13</v>
      </c>
      <c r="J21" s="9"/>
    </row>
    <row r="22" spans="1:10">
      <c r="A22" s="7">
        <v>20</v>
      </c>
      <c r="B22" s="11"/>
      <c r="C22" s="11"/>
      <c r="D22" s="11"/>
      <c r="E22" s="9" t="str">
        <f>"202501002002"</f>
        <v>202501002002</v>
      </c>
      <c r="F22" s="9" t="s">
        <v>35</v>
      </c>
      <c r="G22" s="9" t="s">
        <v>19</v>
      </c>
      <c r="H22" s="13">
        <v>99.75</v>
      </c>
      <c r="I22" s="9">
        <v>14</v>
      </c>
      <c r="J22" s="9"/>
    </row>
    <row r="23" spans="1:10">
      <c r="A23" s="7">
        <v>21</v>
      </c>
      <c r="B23" s="11"/>
      <c r="C23" s="11"/>
      <c r="D23" s="11"/>
      <c r="E23" s="9" t="str">
        <f>"202501001030"</f>
        <v>202501001030</v>
      </c>
      <c r="F23" s="9" t="s">
        <v>36</v>
      </c>
      <c r="G23" s="9" t="s">
        <v>14</v>
      </c>
      <c r="H23" s="13">
        <v>94.64</v>
      </c>
      <c r="I23" s="9">
        <v>15</v>
      </c>
      <c r="J23" s="9"/>
    </row>
    <row r="24" s="2" customFormat="1" spans="1:10">
      <c r="A24" s="7">
        <v>22</v>
      </c>
      <c r="B24" s="11"/>
      <c r="C24" s="8" t="s">
        <v>37</v>
      </c>
      <c r="D24" s="8" t="str">
        <f>"250103"</f>
        <v>250103</v>
      </c>
      <c r="E24" s="9" t="str">
        <f>"202501002008"</f>
        <v>202501002008</v>
      </c>
      <c r="F24" s="9" t="s">
        <v>38</v>
      </c>
      <c r="G24" s="9" t="s">
        <v>14</v>
      </c>
      <c r="H24" s="13">
        <v>108.3</v>
      </c>
      <c r="I24" s="9">
        <v>1</v>
      </c>
      <c r="J24" s="9"/>
    </row>
    <row r="25" spans="1:10">
      <c r="A25" s="7">
        <v>23</v>
      </c>
      <c r="B25" s="12"/>
      <c r="C25" s="12"/>
      <c r="D25" s="12"/>
      <c r="E25" s="9" t="str">
        <f>"202501002006"</f>
        <v>202501002006</v>
      </c>
      <c r="F25" s="9" t="s">
        <v>39</v>
      </c>
      <c r="G25" s="9" t="s">
        <v>19</v>
      </c>
      <c r="H25" s="13">
        <v>103.1</v>
      </c>
      <c r="I25" s="9">
        <v>2</v>
      </c>
      <c r="J25" s="9"/>
    </row>
    <row r="26" spans="1:10">
      <c r="A26" s="7">
        <v>24</v>
      </c>
      <c r="B26" s="8" t="s">
        <v>40</v>
      </c>
      <c r="C26" s="8" t="s">
        <v>41</v>
      </c>
      <c r="D26" s="8" t="str">
        <f>"250104"</f>
        <v>250104</v>
      </c>
      <c r="E26" s="9" t="str">
        <f>"202501002024"</f>
        <v>202501002024</v>
      </c>
      <c r="F26" s="9" t="s">
        <v>42</v>
      </c>
      <c r="G26" s="9" t="s">
        <v>14</v>
      </c>
      <c r="H26" s="10">
        <v>125.28</v>
      </c>
      <c r="I26" s="7">
        <v>1</v>
      </c>
      <c r="J26" s="9"/>
    </row>
    <row r="27" spans="1:10">
      <c r="A27" s="7">
        <v>25</v>
      </c>
      <c r="B27" s="11"/>
      <c r="C27" s="11"/>
      <c r="D27" s="11"/>
      <c r="E27" s="9" t="str">
        <f>"202501002010"</f>
        <v>202501002010</v>
      </c>
      <c r="F27" s="9" t="s">
        <v>43</v>
      </c>
      <c r="G27" s="9" t="s">
        <v>14</v>
      </c>
      <c r="H27" s="10">
        <v>123.47</v>
      </c>
      <c r="I27" s="7">
        <v>2</v>
      </c>
      <c r="J27" s="9"/>
    </row>
    <row r="28" spans="1:10">
      <c r="A28" s="7">
        <v>26</v>
      </c>
      <c r="B28" s="11"/>
      <c r="C28" s="12"/>
      <c r="D28" s="12"/>
      <c r="E28" s="9" t="str">
        <f>"202501002015"</f>
        <v>202501002015</v>
      </c>
      <c r="F28" s="9" t="s">
        <v>44</v>
      </c>
      <c r="G28" s="9" t="s">
        <v>14</v>
      </c>
      <c r="H28" s="10">
        <v>121.39</v>
      </c>
      <c r="I28" s="7">
        <v>3</v>
      </c>
      <c r="J28" s="9"/>
    </row>
    <row r="29" ht="14" customHeight="1" spans="1:10">
      <c r="A29" s="7">
        <v>27</v>
      </c>
      <c r="B29" s="11"/>
      <c r="C29" s="8" t="s">
        <v>45</v>
      </c>
      <c r="D29" s="8" t="str">
        <f>"250105"</f>
        <v>250105</v>
      </c>
      <c r="E29" s="9" t="str">
        <f>"202501002026"</f>
        <v>202501002026</v>
      </c>
      <c r="F29" s="9" t="s">
        <v>46</v>
      </c>
      <c r="G29" s="9" t="s">
        <v>14</v>
      </c>
      <c r="H29" s="10">
        <v>114.21</v>
      </c>
      <c r="I29" s="7">
        <v>1</v>
      </c>
      <c r="J29" s="9"/>
    </row>
    <row r="30" spans="1:10">
      <c r="A30" s="7">
        <v>28</v>
      </c>
      <c r="B30" s="11"/>
      <c r="C30" s="11"/>
      <c r="D30" s="11"/>
      <c r="E30" s="9" t="str">
        <f>"202501002027"</f>
        <v>202501002027</v>
      </c>
      <c r="F30" s="9" t="s">
        <v>47</v>
      </c>
      <c r="G30" s="9" t="s">
        <v>19</v>
      </c>
      <c r="H30" s="10">
        <v>98.36</v>
      </c>
      <c r="I30" s="7">
        <v>2</v>
      </c>
      <c r="J30" s="9"/>
    </row>
    <row r="31" spans="1:10">
      <c r="A31" s="7">
        <v>29</v>
      </c>
      <c r="B31" s="11"/>
      <c r="C31" s="12"/>
      <c r="D31" s="12"/>
      <c r="E31" s="9" t="str">
        <f>"202501002029"</f>
        <v>202501002029</v>
      </c>
      <c r="F31" s="9" t="s">
        <v>48</v>
      </c>
      <c r="G31" s="9" t="s">
        <v>14</v>
      </c>
      <c r="H31" s="10">
        <v>95.23</v>
      </c>
      <c r="I31" s="7">
        <v>3</v>
      </c>
      <c r="J31" s="9"/>
    </row>
    <row r="32" spans="1:10">
      <c r="A32" s="7">
        <v>30</v>
      </c>
      <c r="B32" s="11"/>
      <c r="C32" s="8" t="s">
        <v>49</v>
      </c>
      <c r="D32" s="8" t="str">
        <f>"250106"</f>
        <v>250106</v>
      </c>
      <c r="E32" s="9" t="str">
        <f>"202501003015"</f>
        <v>202501003015</v>
      </c>
      <c r="F32" s="9" t="s">
        <v>50</v>
      </c>
      <c r="G32" s="9" t="s">
        <v>14</v>
      </c>
      <c r="H32" s="10">
        <v>130.49</v>
      </c>
      <c r="I32" s="7">
        <v>1</v>
      </c>
      <c r="J32" s="9"/>
    </row>
    <row r="33" spans="1:10">
      <c r="A33" s="7">
        <v>31</v>
      </c>
      <c r="B33" s="11"/>
      <c r="C33" s="11"/>
      <c r="D33" s="11"/>
      <c r="E33" s="9" t="str">
        <f>"202501003003"</f>
        <v>202501003003</v>
      </c>
      <c r="F33" s="9" t="s">
        <v>51</v>
      </c>
      <c r="G33" s="9" t="s">
        <v>14</v>
      </c>
      <c r="H33" s="10">
        <v>119.31</v>
      </c>
      <c r="I33" s="7">
        <v>2</v>
      </c>
      <c r="J33" s="9"/>
    </row>
    <row r="34" spans="1:10">
      <c r="A34" s="7">
        <v>32</v>
      </c>
      <c r="B34" s="12"/>
      <c r="C34" s="12"/>
      <c r="D34" s="12"/>
      <c r="E34" s="9" t="str">
        <f>"202501003002"</f>
        <v>202501003002</v>
      </c>
      <c r="F34" s="9" t="s">
        <v>52</v>
      </c>
      <c r="G34" s="9" t="s">
        <v>19</v>
      </c>
      <c r="H34" s="10">
        <v>118.45</v>
      </c>
      <c r="I34" s="7">
        <v>3</v>
      </c>
      <c r="J34" s="9"/>
    </row>
    <row r="35" spans="1:10">
      <c r="A35" s="7">
        <v>33</v>
      </c>
      <c r="B35" s="8" t="s">
        <v>53</v>
      </c>
      <c r="C35" s="8" t="s">
        <v>54</v>
      </c>
      <c r="D35" s="8" t="str">
        <f>"250107"</f>
        <v>250107</v>
      </c>
      <c r="E35" s="9" t="str">
        <f>"202501003026"</f>
        <v>202501003026</v>
      </c>
      <c r="F35" s="9" t="s">
        <v>55</v>
      </c>
      <c r="G35" s="9" t="s">
        <v>19</v>
      </c>
      <c r="H35" s="10">
        <v>127.05</v>
      </c>
      <c r="I35" s="7">
        <v>1</v>
      </c>
      <c r="J35" s="9"/>
    </row>
    <row r="36" spans="1:10">
      <c r="A36" s="7">
        <v>34</v>
      </c>
      <c r="B36" s="11"/>
      <c r="C36" s="11"/>
      <c r="D36" s="11"/>
      <c r="E36" s="9" t="str">
        <f>"202501004019"</f>
        <v>202501004019</v>
      </c>
      <c r="F36" s="9" t="s">
        <v>56</v>
      </c>
      <c r="G36" s="9" t="s">
        <v>14</v>
      </c>
      <c r="H36" s="10">
        <v>126.21</v>
      </c>
      <c r="I36" s="7">
        <v>2</v>
      </c>
      <c r="J36" s="9"/>
    </row>
    <row r="37" spans="1:10">
      <c r="A37" s="7">
        <v>35</v>
      </c>
      <c r="B37" s="11"/>
      <c r="C37" s="12"/>
      <c r="D37" s="12"/>
      <c r="E37" s="9" t="str">
        <f>"202501004017"</f>
        <v>202501004017</v>
      </c>
      <c r="F37" s="9" t="s">
        <v>57</v>
      </c>
      <c r="G37" s="9" t="s">
        <v>14</v>
      </c>
      <c r="H37" s="10">
        <v>122.92</v>
      </c>
      <c r="I37" s="7">
        <v>3</v>
      </c>
      <c r="J37" s="9"/>
    </row>
    <row r="38" spans="1:10">
      <c r="A38" s="7">
        <v>36</v>
      </c>
      <c r="B38" s="11"/>
      <c r="C38" s="8" t="s">
        <v>58</v>
      </c>
      <c r="D38" s="8" t="str">
        <f t="shared" ref="D38:D40" si="0">"250108"</f>
        <v>250108</v>
      </c>
      <c r="E38" s="9" t="str">
        <f>"202501005006"</f>
        <v>202501005006</v>
      </c>
      <c r="F38" s="9" t="s">
        <v>59</v>
      </c>
      <c r="G38" s="9" t="s">
        <v>19</v>
      </c>
      <c r="H38" s="10">
        <v>122.3</v>
      </c>
      <c r="I38" s="7">
        <v>1</v>
      </c>
      <c r="J38" s="9"/>
    </row>
    <row r="39" spans="1:10">
      <c r="A39" s="7">
        <v>37</v>
      </c>
      <c r="B39" s="11"/>
      <c r="C39" s="11"/>
      <c r="D39" s="11"/>
      <c r="E39" s="9" t="str">
        <f>"202501005002"</f>
        <v>202501005002</v>
      </c>
      <c r="F39" s="9" t="s">
        <v>60</v>
      </c>
      <c r="G39" s="9" t="s">
        <v>14</v>
      </c>
      <c r="H39" s="10">
        <v>121.22</v>
      </c>
      <c r="I39" s="7">
        <v>2</v>
      </c>
      <c r="J39" s="9"/>
    </row>
    <row r="40" spans="1:10">
      <c r="A40" s="7">
        <v>38</v>
      </c>
      <c r="B40" s="12"/>
      <c r="C40" s="12"/>
      <c r="D40" s="12"/>
      <c r="E40" s="9" t="str">
        <f>"202501005003"</f>
        <v>202501005003</v>
      </c>
      <c r="F40" s="9" t="s">
        <v>61</v>
      </c>
      <c r="G40" s="9" t="s">
        <v>19</v>
      </c>
      <c r="H40" s="10">
        <v>120.9</v>
      </c>
      <c r="I40" s="7">
        <v>3</v>
      </c>
      <c r="J40" s="9"/>
    </row>
    <row r="41" spans="1:10">
      <c r="A41" s="7">
        <v>39</v>
      </c>
      <c r="B41" s="8" t="s">
        <v>62</v>
      </c>
      <c r="C41" s="8" t="s">
        <v>63</v>
      </c>
      <c r="D41" s="8" t="str">
        <f>"250201"</f>
        <v>250201</v>
      </c>
      <c r="E41" s="9" t="str">
        <f>"202501006009"</f>
        <v>202501006009</v>
      </c>
      <c r="F41" s="9" t="s">
        <v>64</v>
      </c>
      <c r="G41" s="9" t="s">
        <v>19</v>
      </c>
      <c r="H41" s="10">
        <v>126.31</v>
      </c>
      <c r="I41" s="7">
        <v>1</v>
      </c>
      <c r="J41" s="9"/>
    </row>
    <row r="42" spans="1:10">
      <c r="A42" s="7">
        <v>40</v>
      </c>
      <c r="B42" s="11"/>
      <c r="C42" s="11"/>
      <c r="D42" s="11"/>
      <c r="E42" s="9" t="str">
        <f>"202501006003"</f>
        <v>202501006003</v>
      </c>
      <c r="F42" s="9" t="s">
        <v>65</v>
      </c>
      <c r="G42" s="9" t="s">
        <v>19</v>
      </c>
      <c r="H42" s="10">
        <v>122.4</v>
      </c>
      <c r="I42" s="7">
        <v>2</v>
      </c>
      <c r="J42" s="9"/>
    </row>
    <row r="43" spans="1:10">
      <c r="A43" s="7">
        <v>41</v>
      </c>
      <c r="B43" s="11"/>
      <c r="C43" s="12"/>
      <c r="D43" s="12"/>
      <c r="E43" s="9" t="str">
        <f>"202501006012"</f>
        <v>202501006012</v>
      </c>
      <c r="F43" s="9" t="s">
        <v>66</v>
      </c>
      <c r="G43" s="9" t="s">
        <v>19</v>
      </c>
      <c r="H43" s="10">
        <v>110.58</v>
      </c>
      <c r="I43" s="7">
        <v>3</v>
      </c>
      <c r="J43" s="9"/>
    </row>
    <row r="44" spans="1:10">
      <c r="A44" s="7">
        <v>42</v>
      </c>
      <c r="B44" s="11"/>
      <c r="C44" s="8" t="s">
        <v>67</v>
      </c>
      <c r="D44" s="8" t="str">
        <f>"250202"</f>
        <v>250202</v>
      </c>
      <c r="E44" s="9" t="str">
        <f>"202501009003"</f>
        <v>202501009003</v>
      </c>
      <c r="F44" s="9" t="s">
        <v>68</v>
      </c>
      <c r="G44" s="9" t="s">
        <v>14</v>
      </c>
      <c r="H44" s="10">
        <v>106.8</v>
      </c>
      <c r="I44" s="7">
        <v>1</v>
      </c>
      <c r="J44" s="9"/>
    </row>
    <row r="45" spans="1:10">
      <c r="A45" s="7">
        <v>43</v>
      </c>
      <c r="B45" s="11"/>
      <c r="C45" s="11"/>
      <c r="D45" s="11"/>
      <c r="E45" s="9" t="str">
        <f>"202501009005"</f>
        <v>202501009005</v>
      </c>
      <c r="F45" s="9" t="s">
        <v>69</v>
      </c>
      <c r="G45" s="9" t="s">
        <v>14</v>
      </c>
      <c r="H45" s="10">
        <v>103.62</v>
      </c>
      <c r="I45" s="7">
        <v>2</v>
      </c>
      <c r="J45" s="9"/>
    </row>
    <row r="46" spans="1:10">
      <c r="A46" s="7">
        <v>44</v>
      </c>
      <c r="B46" s="12"/>
      <c r="C46" s="12"/>
      <c r="D46" s="12"/>
      <c r="E46" s="9" t="str">
        <f>"202501009006"</f>
        <v>202501009006</v>
      </c>
      <c r="F46" s="9" t="s">
        <v>70</v>
      </c>
      <c r="G46" s="9" t="s">
        <v>19</v>
      </c>
      <c r="H46" s="10">
        <v>103.34</v>
      </c>
      <c r="I46" s="7">
        <v>3</v>
      </c>
      <c r="J46" s="9"/>
    </row>
    <row r="47" spans="1:10">
      <c r="A47" s="7">
        <v>45</v>
      </c>
      <c r="B47" s="8" t="s">
        <v>71</v>
      </c>
      <c r="C47" s="8" t="s">
        <v>72</v>
      </c>
      <c r="D47" s="8" t="str">
        <f>"250203"</f>
        <v>250203</v>
      </c>
      <c r="E47" s="9" t="str">
        <f>"202501006014"</f>
        <v>202501006014</v>
      </c>
      <c r="F47" s="9" t="s">
        <v>73</v>
      </c>
      <c r="G47" s="9" t="s">
        <v>19</v>
      </c>
      <c r="H47" s="13">
        <v>130.37</v>
      </c>
      <c r="I47" s="9">
        <v>1</v>
      </c>
      <c r="J47" s="9"/>
    </row>
    <row r="48" spans="1:10">
      <c r="A48" s="7">
        <v>46</v>
      </c>
      <c r="B48" s="11"/>
      <c r="C48" s="11"/>
      <c r="D48" s="11"/>
      <c r="E48" s="9" t="str">
        <f>"202501006016"</f>
        <v>202501006016</v>
      </c>
      <c r="F48" s="9" t="s">
        <v>74</v>
      </c>
      <c r="G48" s="9" t="s">
        <v>19</v>
      </c>
      <c r="H48" s="13">
        <v>129.84</v>
      </c>
      <c r="I48" s="9">
        <v>2</v>
      </c>
      <c r="J48" s="9"/>
    </row>
    <row r="49" spans="1:10">
      <c r="A49" s="7">
        <v>47</v>
      </c>
      <c r="B49" s="11"/>
      <c r="C49" s="11"/>
      <c r="D49" s="11"/>
      <c r="E49" s="9" t="str">
        <f>"202501006017"</f>
        <v>202501006017</v>
      </c>
      <c r="F49" s="9" t="s">
        <v>75</v>
      </c>
      <c r="G49" s="9" t="s">
        <v>14</v>
      </c>
      <c r="H49" s="13">
        <v>126.56</v>
      </c>
      <c r="I49" s="9">
        <v>3</v>
      </c>
      <c r="J49" s="9"/>
    </row>
    <row r="50" spans="1:10">
      <c r="A50" s="7">
        <v>48</v>
      </c>
      <c r="B50" s="12"/>
      <c r="C50" s="12"/>
      <c r="D50" s="12"/>
      <c r="E50" s="9" t="str">
        <f>"202501006015"</f>
        <v>202501006015</v>
      </c>
      <c r="F50" s="9" t="s">
        <v>76</v>
      </c>
      <c r="G50" s="9" t="s">
        <v>14</v>
      </c>
      <c r="H50" s="13">
        <v>123.67</v>
      </c>
      <c r="I50" s="9">
        <v>4</v>
      </c>
      <c r="J50" s="9"/>
    </row>
    <row r="51" spans="1:10">
      <c r="A51" s="7">
        <v>49</v>
      </c>
      <c r="B51" s="8" t="s">
        <v>77</v>
      </c>
      <c r="C51" s="8" t="s">
        <v>78</v>
      </c>
      <c r="D51" s="8" t="str">
        <f>"250205"</f>
        <v>250205</v>
      </c>
      <c r="E51" s="9" t="str">
        <f>"202501006021"</f>
        <v>202501006021</v>
      </c>
      <c r="F51" s="9" t="s">
        <v>79</v>
      </c>
      <c r="G51" s="9" t="s">
        <v>14</v>
      </c>
      <c r="H51" s="10">
        <v>124.87</v>
      </c>
      <c r="I51" s="7">
        <v>1</v>
      </c>
      <c r="J51" s="9"/>
    </row>
    <row r="52" spans="1:10">
      <c r="A52" s="7">
        <v>50</v>
      </c>
      <c r="B52" s="11"/>
      <c r="C52" s="11"/>
      <c r="D52" s="11"/>
      <c r="E52" s="9" t="str">
        <f>"202501006019"</f>
        <v>202501006019</v>
      </c>
      <c r="F52" s="9" t="s">
        <v>80</v>
      </c>
      <c r="G52" s="9" t="s">
        <v>14</v>
      </c>
      <c r="H52" s="10">
        <v>124.54</v>
      </c>
      <c r="I52" s="7">
        <v>2</v>
      </c>
      <c r="J52" s="9"/>
    </row>
    <row r="53" spans="1:10">
      <c r="A53" s="7">
        <v>51</v>
      </c>
      <c r="B53" s="11"/>
      <c r="C53" s="12"/>
      <c r="D53" s="12"/>
      <c r="E53" s="9" t="str">
        <f>"202501006018"</f>
        <v>202501006018</v>
      </c>
      <c r="F53" s="9" t="s">
        <v>81</v>
      </c>
      <c r="G53" s="9" t="s">
        <v>14</v>
      </c>
      <c r="H53" s="10">
        <v>120.13</v>
      </c>
      <c r="I53" s="7">
        <v>3</v>
      </c>
      <c r="J53" s="9"/>
    </row>
    <row r="54" spans="1:10">
      <c r="A54" s="7">
        <v>52</v>
      </c>
      <c r="B54" s="11"/>
      <c r="C54" s="8" t="s">
        <v>82</v>
      </c>
      <c r="D54" s="8" t="str">
        <f>"250206"</f>
        <v>250206</v>
      </c>
      <c r="E54" s="9" t="str">
        <f>"202501006024"</f>
        <v>202501006024</v>
      </c>
      <c r="F54" s="9" t="s">
        <v>83</v>
      </c>
      <c r="G54" s="9" t="s">
        <v>19</v>
      </c>
      <c r="H54" s="10">
        <v>127.93</v>
      </c>
      <c r="I54" s="7">
        <v>1</v>
      </c>
      <c r="J54" s="9"/>
    </row>
    <row r="55" spans="1:10">
      <c r="A55" s="7">
        <v>53</v>
      </c>
      <c r="B55" s="11"/>
      <c r="C55" s="11"/>
      <c r="D55" s="11"/>
      <c r="E55" s="9" t="str">
        <f>"202501006027"</f>
        <v>202501006027</v>
      </c>
      <c r="F55" s="9" t="s">
        <v>84</v>
      </c>
      <c r="G55" s="9" t="s">
        <v>14</v>
      </c>
      <c r="H55" s="10">
        <v>127.55</v>
      </c>
      <c r="I55" s="7">
        <v>2</v>
      </c>
      <c r="J55" s="9"/>
    </row>
    <row r="56" spans="1:10">
      <c r="A56" s="7">
        <v>54</v>
      </c>
      <c r="B56" s="11"/>
      <c r="C56" s="12"/>
      <c r="D56" s="12"/>
      <c r="E56" s="9" t="str">
        <f>"202501006023"</f>
        <v>202501006023</v>
      </c>
      <c r="F56" s="9" t="s">
        <v>85</v>
      </c>
      <c r="G56" s="9" t="s">
        <v>19</v>
      </c>
      <c r="H56" s="10">
        <v>124.86</v>
      </c>
      <c r="I56" s="7">
        <v>3</v>
      </c>
      <c r="J56" s="9"/>
    </row>
    <row r="57" spans="1:10">
      <c r="A57" s="7">
        <v>55</v>
      </c>
      <c r="B57" s="11"/>
      <c r="C57" s="8" t="s">
        <v>72</v>
      </c>
      <c r="D57" s="8" t="str">
        <f>"250207"</f>
        <v>250207</v>
      </c>
      <c r="E57" s="9" t="str">
        <f>"202501006030"</f>
        <v>202501006030</v>
      </c>
      <c r="F57" s="9" t="s">
        <v>86</v>
      </c>
      <c r="G57" s="9" t="s">
        <v>19</v>
      </c>
      <c r="H57" s="10">
        <v>127.68</v>
      </c>
      <c r="I57" s="7">
        <v>1</v>
      </c>
      <c r="J57" s="9"/>
    </row>
    <row r="58" spans="1:10">
      <c r="A58" s="7">
        <v>56</v>
      </c>
      <c r="B58" s="11"/>
      <c r="C58" s="11"/>
      <c r="D58" s="11"/>
      <c r="E58" s="9" t="str">
        <f>"202501006028"</f>
        <v>202501006028</v>
      </c>
      <c r="F58" s="9" t="s">
        <v>87</v>
      </c>
      <c r="G58" s="9" t="s">
        <v>19</v>
      </c>
      <c r="H58" s="10">
        <v>120.15</v>
      </c>
      <c r="I58" s="7">
        <v>2</v>
      </c>
      <c r="J58" s="9"/>
    </row>
    <row r="59" spans="1:10">
      <c r="A59" s="7">
        <v>57</v>
      </c>
      <c r="B59" s="11"/>
      <c r="C59" s="12"/>
      <c r="D59" s="12"/>
      <c r="E59" s="9" t="str">
        <f>"202501006029"</f>
        <v>202501006029</v>
      </c>
      <c r="F59" s="9" t="s">
        <v>88</v>
      </c>
      <c r="G59" s="9" t="s">
        <v>14</v>
      </c>
      <c r="H59" s="10">
        <v>119.36</v>
      </c>
      <c r="I59" s="7">
        <v>3</v>
      </c>
      <c r="J59" s="9"/>
    </row>
    <row r="60" spans="1:10">
      <c r="A60" s="7">
        <v>58</v>
      </c>
      <c r="B60" s="11"/>
      <c r="C60" s="8" t="s">
        <v>89</v>
      </c>
      <c r="D60" s="8" t="str">
        <f>"250208"</f>
        <v>250208</v>
      </c>
      <c r="E60" s="9" t="str">
        <f>"202501008014"</f>
        <v>202501008014</v>
      </c>
      <c r="F60" s="9" t="s">
        <v>90</v>
      </c>
      <c r="G60" s="9" t="s">
        <v>19</v>
      </c>
      <c r="H60" s="10">
        <v>122.53</v>
      </c>
      <c r="I60" s="7">
        <v>1</v>
      </c>
      <c r="J60" s="9"/>
    </row>
    <row r="61" spans="1:10">
      <c r="A61" s="7">
        <v>59</v>
      </c>
      <c r="B61" s="11"/>
      <c r="C61" s="11"/>
      <c r="D61" s="11"/>
      <c r="E61" s="9" t="str">
        <f>"202501007021"</f>
        <v>202501007021</v>
      </c>
      <c r="F61" s="9" t="s">
        <v>91</v>
      </c>
      <c r="G61" s="9" t="s">
        <v>14</v>
      </c>
      <c r="H61" s="10">
        <v>120.94</v>
      </c>
      <c r="I61" s="7">
        <v>2</v>
      </c>
      <c r="J61" s="9"/>
    </row>
    <row r="62" spans="1:10">
      <c r="A62" s="7">
        <v>60</v>
      </c>
      <c r="B62" s="12"/>
      <c r="C62" s="12"/>
      <c r="D62" s="12"/>
      <c r="E62" s="9" t="str">
        <f>"202501007019"</f>
        <v>202501007019</v>
      </c>
      <c r="F62" s="9" t="s">
        <v>92</v>
      </c>
      <c r="G62" s="9" t="s">
        <v>14</v>
      </c>
      <c r="H62" s="10">
        <v>120.8</v>
      </c>
      <c r="I62" s="7">
        <v>3</v>
      </c>
      <c r="J62" s="9"/>
    </row>
    <row r="63" spans="1:10">
      <c r="A63" s="7">
        <v>61</v>
      </c>
      <c r="B63" s="8" t="s">
        <v>93</v>
      </c>
      <c r="C63" s="8" t="s">
        <v>72</v>
      </c>
      <c r="D63" s="8" t="str">
        <f>"250210"</f>
        <v>250210</v>
      </c>
      <c r="E63" s="9" t="str">
        <f>"202501008022"</f>
        <v>202501008022</v>
      </c>
      <c r="F63" s="9" t="s">
        <v>94</v>
      </c>
      <c r="G63" s="9" t="s">
        <v>19</v>
      </c>
      <c r="H63" s="10">
        <v>121.42</v>
      </c>
      <c r="I63" s="7">
        <v>1</v>
      </c>
      <c r="J63" s="9"/>
    </row>
    <row r="64" spans="1:10">
      <c r="A64" s="7">
        <v>62</v>
      </c>
      <c r="B64" s="11"/>
      <c r="C64" s="11"/>
      <c r="D64" s="11"/>
      <c r="E64" s="9" t="str">
        <f>"202501008020"</f>
        <v>202501008020</v>
      </c>
      <c r="F64" s="9" t="s">
        <v>95</v>
      </c>
      <c r="G64" s="9" t="s">
        <v>19</v>
      </c>
      <c r="H64" s="10">
        <v>112.89</v>
      </c>
      <c r="I64" s="7">
        <v>2</v>
      </c>
      <c r="J64" s="9"/>
    </row>
    <row r="65" spans="1:10">
      <c r="A65" s="7">
        <v>63</v>
      </c>
      <c r="B65" s="12"/>
      <c r="C65" s="12"/>
      <c r="D65" s="12"/>
      <c r="E65" s="9" t="str">
        <f>"202501008021"</f>
        <v>202501008021</v>
      </c>
      <c r="F65" s="9" t="s">
        <v>96</v>
      </c>
      <c r="G65" s="9" t="s">
        <v>19</v>
      </c>
      <c r="H65" s="10">
        <v>108.2</v>
      </c>
      <c r="I65" s="7">
        <v>3</v>
      </c>
      <c r="J65" s="9"/>
    </row>
    <row r="66" spans="1:10">
      <c r="A66" s="7">
        <v>64</v>
      </c>
      <c r="B66" s="8" t="s">
        <v>97</v>
      </c>
      <c r="C66" s="8" t="s">
        <v>98</v>
      </c>
      <c r="D66" s="8" t="str">
        <f>"250301"</f>
        <v>250301</v>
      </c>
      <c r="E66" s="9" t="str">
        <f>"202501013026"</f>
        <v>202501013026</v>
      </c>
      <c r="F66" s="9" t="s">
        <v>99</v>
      </c>
      <c r="G66" s="9" t="s">
        <v>14</v>
      </c>
      <c r="H66" s="10">
        <v>122.93</v>
      </c>
      <c r="I66" s="7">
        <v>1</v>
      </c>
      <c r="J66" s="9"/>
    </row>
    <row r="67" spans="1:10">
      <c r="A67" s="7">
        <v>65</v>
      </c>
      <c r="B67" s="11"/>
      <c r="C67" s="11"/>
      <c r="D67" s="11"/>
      <c r="E67" s="9" t="str">
        <f>"202501012021"</f>
        <v>202501012021</v>
      </c>
      <c r="F67" s="9" t="s">
        <v>100</v>
      </c>
      <c r="G67" s="9" t="s">
        <v>14</v>
      </c>
      <c r="H67" s="10">
        <v>120.41</v>
      </c>
      <c r="I67" s="7">
        <v>2</v>
      </c>
      <c r="J67" s="9"/>
    </row>
    <row r="68" spans="1:10">
      <c r="A68" s="7">
        <v>66</v>
      </c>
      <c r="B68" s="11"/>
      <c r="C68" s="11"/>
      <c r="D68" s="11"/>
      <c r="E68" s="9" t="str">
        <f>"202501009025"</f>
        <v>202501009025</v>
      </c>
      <c r="F68" s="9" t="s">
        <v>101</v>
      </c>
      <c r="G68" s="9" t="s">
        <v>19</v>
      </c>
      <c r="H68" s="10">
        <v>117.77</v>
      </c>
      <c r="I68" s="7">
        <v>3</v>
      </c>
      <c r="J68" s="9"/>
    </row>
    <row r="69" spans="1:10">
      <c r="A69" s="7">
        <v>67</v>
      </c>
      <c r="B69" s="11"/>
      <c r="C69" s="11"/>
      <c r="D69" s="11"/>
      <c r="E69" s="9" t="str">
        <f>"202501013013"</f>
        <v>202501013013</v>
      </c>
      <c r="F69" s="9" t="s">
        <v>102</v>
      </c>
      <c r="G69" s="9" t="s">
        <v>19</v>
      </c>
      <c r="H69" s="10">
        <v>115.68</v>
      </c>
      <c r="I69" s="7">
        <v>4</v>
      </c>
      <c r="J69" s="9"/>
    </row>
    <row r="70" spans="1:10">
      <c r="A70" s="7">
        <v>68</v>
      </c>
      <c r="B70" s="11"/>
      <c r="C70" s="11"/>
      <c r="D70" s="11"/>
      <c r="E70" s="9" t="str">
        <f>"202501009010"</f>
        <v>202501009010</v>
      </c>
      <c r="F70" s="9" t="s">
        <v>103</v>
      </c>
      <c r="G70" s="9" t="s">
        <v>19</v>
      </c>
      <c r="H70" s="10">
        <v>114.61</v>
      </c>
      <c r="I70" s="7">
        <v>5</v>
      </c>
      <c r="J70" s="9"/>
    </row>
    <row r="71" spans="1:10">
      <c r="A71" s="7">
        <v>69</v>
      </c>
      <c r="B71" s="11"/>
      <c r="C71" s="11"/>
      <c r="D71" s="11"/>
      <c r="E71" s="9" t="str">
        <f>"202501010007"</f>
        <v>202501010007</v>
      </c>
      <c r="F71" s="9" t="s">
        <v>104</v>
      </c>
      <c r="G71" s="9" t="s">
        <v>19</v>
      </c>
      <c r="H71" s="10">
        <v>114.26</v>
      </c>
      <c r="I71" s="7">
        <v>6</v>
      </c>
      <c r="J71" s="9"/>
    </row>
    <row r="72" spans="1:10">
      <c r="A72" s="7">
        <v>70</v>
      </c>
      <c r="B72" s="11"/>
      <c r="C72" s="11"/>
      <c r="D72" s="11"/>
      <c r="E72" s="9" t="str">
        <f>"202501010021"</f>
        <v>202501010021</v>
      </c>
      <c r="F72" s="9" t="s">
        <v>105</v>
      </c>
      <c r="G72" s="9" t="s">
        <v>14</v>
      </c>
      <c r="H72" s="10">
        <v>114.21</v>
      </c>
      <c r="I72" s="7">
        <v>7</v>
      </c>
      <c r="J72" s="9"/>
    </row>
    <row r="73" spans="1:10">
      <c r="A73" s="7">
        <v>71</v>
      </c>
      <c r="B73" s="11"/>
      <c r="C73" s="11"/>
      <c r="D73" s="11"/>
      <c r="E73" s="9" t="str">
        <f>"202501013027"</f>
        <v>202501013027</v>
      </c>
      <c r="F73" s="9" t="s">
        <v>106</v>
      </c>
      <c r="G73" s="9" t="s">
        <v>19</v>
      </c>
      <c r="H73" s="10">
        <v>113.69</v>
      </c>
      <c r="I73" s="7">
        <v>8</v>
      </c>
      <c r="J73" s="9"/>
    </row>
    <row r="74" spans="1:10">
      <c r="A74" s="7">
        <v>72</v>
      </c>
      <c r="B74" s="12"/>
      <c r="C74" s="12"/>
      <c r="D74" s="12"/>
      <c r="E74" s="9" t="str">
        <f>"202501012016"</f>
        <v>202501012016</v>
      </c>
      <c r="F74" s="9" t="s">
        <v>107</v>
      </c>
      <c r="G74" s="9" t="s">
        <v>14</v>
      </c>
      <c r="H74" s="10">
        <v>113.18</v>
      </c>
      <c r="I74" s="7">
        <v>9</v>
      </c>
      <c r="J74" s="9"/>
    </row>
    <row r="75" spans="1:10">
      <c r="A75" s="7">
        <v>73</v>
      </c>
      <c r="B75" s="8" t="s">
        <v>108</v>
      </c>
      <c r="C75" s="8" t="s">
        <v>98</v>
      </c>
      <c r="D75" s="8" t="str">
        <f>"250302"</f>
        <v>250302</v>
      </c>
      <c r="E75" s="9" t="str">
        <f>"202501022016"</f>
        <v>202501022016</v>
      </c>
      <c r="F75" s="9" t="s">
        <v>109</v>
      </c>
      <c r="G75" s="9" t="s">
        <v>19</v>
      </c>
      <c r="H75" s="10">
        <v>123.34</v>
      </c>
      <c r="I75" s="7">
        <v>1</v>
      </c>
      <c r="J75" s="9"/>
    </row>
    <row r="76" spans="1:10">
      <c r="A76" s="7">
        <v>74</v>
      </c>
      <c r="B76" s="11"/>
      <c r="C76" s="11"/>
      <c r="D76" s="11"/>
      <c r="E76" s="9" t="str">
        <f>"202501023018"</f>
        <v>202501023018</v>
      </c>
      <c r="F76" s="9" t="s">
        <v>110</v>
      </c>
      <c r="G76" s="9" t="s">
        <v>19</v>
      </c>
      <c r="H76" s="10">
        <v>117.18</v>
      </c>
      <c r="I76" s="7">
        <v>2</v>
      </c>
      <c r="J76" s="9"/>
    </row>
    <row r="77" spans="1:10">
      <c r="A77" s="7">
        <v>75</v>
      </c>
      <c r="B77" s="11"/>
      <c r="C77" s="11"/>
      <c r="D77" s="11"/>
      <c r="E77" s="9" t="str">
        <f>"202501016026"</f>
        <v>202501016026</v>
      </c>
      <c r="F77" s="9" t="s">
        <v>111</v>
      </c>
      <c r="G77" s="9" t="s">
        <v>14</v>
      </c>
      <c r="H77" s="10">
        <v>115.9</v>
      </c>
      <c r="I77" s="7">
        <v>3</v>
      </c>
      <c r="J77" s="9"/>
    </row>
    <row r="78" spans="1:10">
      <c r="A78" s="7">
        <v>76</v>
      </c>
      <c r="B78" s="11"/>
      <c r="C78" s="11"/>
      <c r="D78" s="11"/>
      <c r="E78" s="9" t="str">
        <f>"202501021013"</f>
        <v>202501021013</v>
      </c>
      <c r="F78" s="9" t="s">
        <v>112</v>
      </c>
      <c r="G78" s="9" t="s">
        <v>14</v>
      </c>
      <c r="H78" s="10">
        <v>115.19</v>
      </c>
      <c r="I78" s="7">
        <v>4</v>
      </c>
      <c r="J78" s="9"/>
    </row>
    <row r="79" spans="1:10">
      <c r="A79" s="7">
        <v>77</v>
      </c>
      <c r="B79" s="11"/>
      <c r="C79" s="11"/>
      <c r="D79" s="11"/>
      <c r="E79" s="9" t="str">
        <f>"202501019008"</f>
        <v>202501019008</v>
      </c>
      <c r="F79" s="9" t="s">
        <v>113</v>
      </c>
      <c r="G79" s="9" t="s">
        <v>19</v>
      </c>
      <c r="H79" s="10">
        <v>114.99</v>
      </c>
      <c r="I79" s="7">
        <v>5</v>
      </c>
      <c r="J79" s="9"/>
    </row>
    <row r="80" spans="1:10">
      <c r="A80" s="7">
        <v>78</v>
      </c>
      <c r="B80" s="11"/>
      <c r="C80" s="11"/>
      <c r="D80" s="11"/>
      <c r="E80" s="9" t="str">
        <f>"202501015017"</f>
        <v>202501015017</v>
      </c>
      <c r="F80" s="9" t="s">
        <v>114</v>
      </c>
      <c r="G80" s="9" t="s">
        <v>14</v>
      </c>
      <c r="H80" s="10">
        <v>114.87</v>
      </c>
      <c r="I80" s="7">
        <v>6</v>
      </c>
      <c r="J80" s="9"/>
    </row>
    <row r="81" spans="1:10">
      <c r="A81" s="7">
        <v>79</v>
      </c>
      <c r="B81" s="11"/>
      <c r="C81" s="11"/>
      <c r="D81" s="11"/>
      <c r="E81" s="9" t="str">
        <f>"202501015002"</f>
        <v>202501015002</v>
      </c>
      <c r="F81" s="9" t="s">
        <v>115</v>
      </c>
      <c r="G81" s="9" t="s">
        <v>14</v>
      </c>
      <c r="H81" s="10">
        <v>114.61</v>
      </c>
      <c r="I81" s="7">
        <v>7</v>
      </c>
      <c r="J81" s="9"/>
    </row>
    <row r="82" spans="1:10">
      <c r="A82" s="7">
        <v>80</v>
      </c>
      <c r="B82" s="11"/>
      <c r="C82" s="11"/>
      <c r="D82" s="11"/>
      <c r="E82" s="9" t="str">
        <f>"202501019003"</f>
        <v>202501019003</v>
      </c>
      <c r="F82" s="9" t="s">
        <v>116</v>
      </c>
      <c r="G82" s="9" t="s">
        <v>19</v>
      </c>
      <c r="H82" s="10">
        <v>114.29</v>
      </c>
      <c r="I82" s="7">
        <v>8</v>
      </c>
      <c r="J82" s="9"/>
    </row>
    <row r="83" spans="1:10">
      <c r="A83" s="7">
        <v>81</v>
      </c>
      <c r="B83" s="11"/>
      <c r="C83" s="11"/>
      <c r="D83" s="11"/>
      <c r="E83" s="9" t="str">
        <f>"202501017003"</f>
        <v>202501017003</v>
      </c>
      <c r="F83" s="9" t="s">
        <v>117</v>
      </c>
      <c r="G83" s="9" t="s">
        <v>19</v>
      </c>
      <c r="H83" s="10">
        <v>114.16</v>
      </c>
      <c r="I83" s="7">
        <v>9</v>
      </c>
      <c r="J83" s="9"/>
    </row>
    <row r="84" spans="1:10">
      <c r="A84" s="7">
        <v>82</v>
      </c>
      <c r="B84" s="11"/>
      <c r="C84" s="11"/>
      <c r="D84" s="11"/>
      <c r="E84" s="9" t="str">
        <f>"202501016011"</f>
        <v>202501016011</v>
      </c>
      <c r="F84" s="9" t="s">
        <v>118</v>
      </c>
      <c r="G84" s="9" t="s">
        <v>19</v>
      </c>
      <c r="H84" s="10">
        <v>114.1</v>
      </c>
      <c r="I84" s="7">
        <v>10</v>
      </c>
      <c r="J84" s="9"/>
    </row>
    <row r="85" spans="1:10">
      <c r="A85" s="7">
        <v>83</v>
      </c>
      <c r="B85" s="11"/>
      <c r="C85" s="11"/>
      <c r="D85" s="11"/>
      <c r="E85" s="9" t="str">
        <f>"202501022029"</f>
        <v>202501022029</v>
      </c>
      <c r="F85" s="9" t="s">
        <v>119</v>
      </c>
      <c r="G85" s="9" t="s">
        <v>19</v>
      </c>
      <c r="H85" s="10">
        <v>113.89</v>
      </c>
      <c r="I85" s="7">
        <v>11</v>
      </c>
      <c r="J85" s="9"/>
    </row>
    <row r="86" spans="1:10">
      <c r="A86" s="7">
        <v>84</v>
      </c>
      <c r="B86" s="11"/>
      <c r="C86" s="11"/>
      <c r="D86" s="11"/>
      <c r="E86" s="9" t="str">
        <f>"202501024020"</f>
        <v>202501024020</v>
      </c>
      <c r="F86" s="9" t="s">
        <v>120</v>
      </c>
      <c r="G86" s="9" t="s">
        <v>14</v>
      </c>
      <c r="H86" s="10">
        <v>112.78</v>
      </c>
      <c r="I86" s="7">
        <v>12</v>
      </c>
      <c r="J86" s="9"/>
    </row>
    <row r="87" spans="1:10">
      <c r="A87" s="7">
        <v>85</v>
      </c>
      <c r="B87" s="11"/>
      <c r="C87" s="11"/>
      <c r="D87" s="11"/>
      <c r="E87" s="9" t="str">
        <f>"202501015027"</f>
        <v>202501015027</v>
      </c>
      <c r="F87" s="9" t="s">
        <v>121</v>
      </c>
      <c r="G87" s="9" t="s">
        <v>19</v>
      </c>
      <c r="H87" s="10">
        <v>112.73</v>
      </c>
      <c r="I87" s="7">
        <v>13</v>
      </c>
      <c r="J87" s="9"/>
    </row>
    <row r="88" spans="1:10">
      <c r="A88" s="7">
        <v>86</v>
      </c>
      <c r="B88" s="11"/>
      <c r="C88" s="11"/>
      <c r="D88" s="11"/>
      <c r="E88" s="9" t="str">
        <f>"202501017029"</f>
        <v>202501017029</v>
      </c>
      <c r="F88" s="9" t="s">
        <v>122</v>
      </c>
      <c r="G88" s="9" t="s">
        <v>14</v>
      </c>
      <c r="H88" s="10">
        <v>112.71</v>
      </c>
      <c r="I88" s="7">
        <v>14</v>
      </c>
      <c r="J88" s="9"/>
    </row>
    <row r="89" spans="1:10">
      <c r="A89" s="7">
        <v>87</v>
      </c>
      <c r="B89" s="11"/>
      <c r="C89" s="11"/>
      <c r="D89" s="11"/>
      <c r="E89" s="9" t="str">
        <f>"202501018006"</f>
        <v>202501018006</v>
      </c>
      <c r="F89" s="9" t="s">
        <v>123</v>
      </c>
      <c r="G89" s="9" t="s">
        <v>19</v>
      </c>
      <c r="H89" s="10">
        <v>112.44</v>
      </c>
      <c r="I89" s="7">
        <v>15</v>
      </c>
      <c r="J89" s="9"/>
    </row>
    <row r="90" spans="1:10">
      <c r="A90" s="7">
        <v>88</v>
      </c>
      <c r="B90" s="11"/>
      <c r="C90" s="11"/>
      <c r="D90" s="11"/>
      <c r="E90" s="9" t="str">
        <f>"202501017010"</f>
        <v>202501017010</v>
      </c>
      <c r="F90" s="9" t="s">
        <v>124</v>
      </c>
      <c r="G90" s="9" t="s">
        <v>19</v>
      </c>
      <c r="H90" s="10">
        <v>112.3</v>
      </c>
      <c r="I90" s="7">
        <v>16</v>
      </c>
      <c r="J90" s="9"/>
    </row>
    <row r="91" spans="1:10">
      <c r="A91" s="7">
        <v>89</v>
      </c>
      <c r="B91" s="11"/>
      <c r="C91" s="11"/>
      <c r="D91" s="11"/>
      <c r="E91" s="9" t="str">
        <f>"202501022028"</f>
        <v>202501022028</v>
      </c>
      <c r="F91" s="9" t="s">
        <v>125</v>
      </c>
      <c r="G91" s="9" t="s">
        <v>19</v>
      </c>
      <c r="H91" s="10">
        <v>112.26</v>
      </c>
      <c r="I91" s="7">
        <v>17</v>
      </c>
      <c r="J91" s="9"/>
    </row>
    <row r="92" spans="1:10">
      <c r="A92" s="7">
        <v>90</v>
      </c>
      <c r="B92" s="11"/>
      <c r="C92" s="11"/>
      <c r="D92" s="11"/>
      <c r="E92" s="9" t="str">
        <f>"202501023014"</f>
        <v>202501023014</v>
      </c>
      <c r="F92" s="9" t="s">
        <v>126</v>
      </c>
      <c r="G92" s="9" t="s">
        <v>19</v>
      </c>
      <c r="H92" s="10">
        <v>112.1</v>
      </c>
      <c r="I92" s="7">
        <v>18</v>
      </c>
      <c r="J92" s="9"/>
    </row>
    <row r="93" spans="1:10">
      <c r="A93" s="7">
        <v>91</v>
      </c>
      <c r="B93" s="11"/>
      <c r="C93" s="11"/>
      <c r="D93" s="11"/>
      <c r="E93" s="9" t="str">
        <f>"202501014024"</f>
        <v>202501014024</v>
      </c>
      <c r="F93" s="9" t="s">
        <v>127</v>
      </c>
      <c r="G93" s="9" t="s">
        <v>19</v>
      </c>
      <c r="H93" s="10">
        <v>111.94</v>
      </c>
      <c r="I93" s="7">
        <v>19</v>
      </c>
      <c r="J93" s="9"/>
    </row>
    <row r="94" spans="1:10">
      <c r="A94" s="7">
        <v>92</v>
      </c>
      <c r="B94" s="11"/>
      <c r="C94" s="11"/>
      <c r="D94" s="11"/>
      <c r="E94" s="9" t="str">
        <f>"202501014012"</f>
        <v>202501014012</v>
      </c>
      <c r="F94" s="9" t="s">
        <v>128</v>
      </c>
      <c r="G94" s="9" t="s">
        <v>14</v>
      </c>
      <c r="H94" s="10">
        <v>111.72</v>
      </c>
      <c r="I94" s="7">
        <v>20</v>
      </c>
      <c r="J94" s="9"/>
    </row>
    <row r="95" spans="1:10">
      <c r="A95" s="7">
        <v>93</v>
      </c>
      <c r="B95" s="11"/>
      <c r="C95" s="11"/>
      <c r="D95" s="11"/>
      <c r="E95" s="9" t="str">
        <f>"202501019019"</f>
        <v>202501019019</v>
      </c>
      <c r="F95" s="9" t="s">
        <v>129</v>
      </c>
      <c r="G95" s="9" t="s">
        <v>14</v>
      </c>
      <c r="H95" s="10">
        <v>111.47</v>
      </c>
      <c r="I95" s="7">
        <v>21</v>
      </c>
      <c r="J95" s="9"/>
    </row>
    <row r="96" spans="1:10">
      <c r="A96" s="7">
        <v>94</v>
      </c>
      <c r="B96" s="11"/>
      <c r="C96" s="11"/>
      <c r="D96" s="11"/>
      <c r="E96" s="9" t="str">
        <f>"202501023009"</f>
        <v>202501023009</v>
      </c>
      <c r="F96" s="9" t="s">
        <v>130</v>
      </c>
      <c r="G96" s="9" t="s">
        <v>19</v>
      </c>
      <c r="H96" s="10">
        <v>111.39</v>
      </c>
      <c r="I96" s="7">
        <v>22</v>
      </c>
      <c r="J96" s="9"/>
    </row>
    <row r="97" spans="1:10">
      <c r="A97" s="7">
        <v>95</v>
      </c>
      <c r="B97" s="11"/>
      <c r="C97" s="11"/>
      <c r="D97" s="11"/>
      <c r="E97" s="9" t="str">
        <f>"202501017027"</f>
        <v>202501017027</v>
      </c>
      <c r="F97" s="9" t="s">
        <v>131</v>
      </c>
      <c r="G97" s="9" t="s">
        <v>14</v>
      </c>
      <c r="H97" s="10">
        <v>111.37</v>
      </c>
      <c r="I97" s="7">
        <v>23</v>
      </c>
      <c r="J97" s="9"/>
    </row>
    <row r="98" spans="1:10">
      <c r="A98" s="7">
        <v>96</v>
      </c>
      <c r="B98" s="11"/>
      <c r="C98" s="11"/>
      <c r="D98" s="11"/>
      <c r="E98" s="9" t="str">
        <f>"202501023016"</f>
        <v>202501023016</v>
      </c>
      <c r="F98" s="9" t="s">
        <v>132</v>
      </c>
      <c r="G98" s="9" t="s">
        <v>19</v>
      </c>
      <c r="H98" s="10">
        <v>111.37</v>
      </c>
      <c r="I98" s="7">
        <v>23</v>
      </c>
      <c r="J98" s="9"/>
    </row>
    <row r="99" spans="1:10">
      <c r="A99" s="7">
        <v>97</v>
      </c>
      <c r="B99" s="11"/>
      <c r="C99" s="11"/>
      <c r="D99" s="11"/>
      <c r="E99" s="9" t="str">
        <f>"202501024008"</f>
        <v>202501024008</v>
      </c>
      <c r="F99" s="9" t="s">
        <v>133</v>
      </c>
      <c r="G99" s="9" t="s">
        <v>19</v>
      </c>
      <c r="H99" s="10">
        <v>111.18</v>
      </c>
      <c r="I99" s="7">
        <v>25</v>
      </c>
      <c r="J99" s="9"/>
    </row>
    <row r="100" spans="1:10">
      <c r="A100" s="7">
        <v>98</v>
      </c>
      <c r="B100" s="11"/>
      <c r="C100" s="11"/>
      <c r="D100" s="11"/>
      <c r="E100" s="9" t="str">
        <f>"202501014011"</f>
        <v>202501014011</v>
      </c>
      <c r="F100" s="9" t="s">
        <v>134</v>
      </c>
      <c r="G100" s="9" t="s">
        <v>19</v>
      </c>
      <c r="H100" s="10">
        <v>111.16</v>
      </c>
      <c r="I100" s="7">
        <v>26</v>
      </c>
      <c r="J100" s="9"/>
    </row>
    <row r="101" spans="1:10">
      <c r="A101" s="7">
        <v>99</v>
      </c>
      <c r="B101" s="11"/>
      <c r="C101" s="11"/>
      <c r="D101" s="11"/>
      <c r="E101" s="9" t="str">
        <f>"202501020022"</f>
        <v>202501020022</v>
      </c>
      <c r="F101" s="9" t="s">
        <v>135</v>
      </c>
      <c r="G101" s="9" t="s">
        <v>19</v>
      </c>
      <c r="H101" s="10">
        <v>110.57</v>
      </c>
      <c r="I101" s="7">
        <v>27</v>
      </c>
      <c r="J101" s="9"/>
    </row>
    <row r="102" spans="1:10">
      <c r="A102" s="7">
        <v>100</v>
      </c>
      <c r="B102" s="11"/>
      <c r="C102" s="11"/>
      <c r="D102" s="11"/>
      <c r="E102" s="9" t="str">
        <f>"202501018022"</f>
        <v>202501018022</v>
      </c>
      <c r="F102" s="9" t="s">
        <v>136</v>
      </c>
      <c r="G102" s="9" t="s">
        <v>19</v>
      </c>
      <c r="H102" s="10">
        <v>110.41</v>
      </c>
      <c r="I102" s="7">
        <v>28</v>
      </c>
      <c r="J102" s="9"/>
    </row>
    <row r="103" spans="1:10">
      <c r="A103" s="7">
        <v>101</v>
      </c>
      <c r="B103" s="11"/>
      <c r="C103" s="11"/>
      <c r="D103" s="11"/>
      <c r="E103" s="9" t="str">
        <f>"202501016014"</f>
        <v>202501016014</v>
      </c>
      <c r="F103" s="9" t="s">
        <v>137</v>
      </c>
      <c r="G103" s="9" t="s">
        <v>19</v>
      </c>
      <c r="H103" s="10">
        <v>110.4</v>
      </c>
      <c r="I103" s="7">
        <v>29</v>
      </c>
      <c r="J103" s="9"/>
    </row>
    <row r="104" spans="1:10">
      <c r="A104" s="7">
        <v>102</v>
      </c>
      <c r="B104" s="11"/>
      <c r="C104" s="11"/>
      <c r="D104" s="11"/>
      <c r="E104" s="9" t="str">
        <f>"202501018011"</f>
        <v>202501018011</v>
      </c>
      <c r="F104" s="9" t="s">
        <v>138</v>
      </c>
      <c r="G104" s="9" t="s">
        <v>19</v>
      </c>
      <c r="H104" s="10">
        <v>110.22</v>
      </c>
      <c r="I104" s="7">
        <v>30</v>
      </c>
      <c r="J104" s="9"/>
    </row>
    <row r="105" spans="1:10">
      <c r="A105" s="7">
        <v>103</v>
      </c>
      <c r="B105" s="11"/>
      <c r="C105" s="11"/>
      <c r="D105" s="11"/>
      <c r="E105" s="9" t="str">
        <f>"202501023027"</f>
        <v>202501023027</v>
      </c>
      <c r="F105" s="9" t="s">
        <v>139</v>
      </c>
      <c r="G105" s="9" t="s">
        <v>19</v>
      </c>
      <c r="H105" s="10">
        <v>110.19</v>
      </c>
      <c r="I105" s="7">
        <v>31</v>
      </c>
      <c r="J105" s="9"/>
    </row>
    <row r="106" spans="1:10">
      <c r="A106" s="7">
        <v>104</v>
      </c>
      <c r="B106" s="11"/>
      <c r="C106" s="11"/>
      <c r="D106" s="11"/>
      <c r="E106" s="9" t="str">
        <f>"202501020006"</f>
        <v>202501020006</v>
      </c>
      <c r="F106" s="9" t="s">
        <v>140</v>
      </c>
      <c r="G106" s="9" t="s">
        <v>19</v>
      </c>
      <c r="H106" s="10">
        <v>110.13</v>
      </c>
      <c r="I106" s="7">
        <v>32</v>
      </c>
      <c r="J106" s="9"/>
    </row>
    <row r="107" spans="1:10">
      <c r="A107" s="7">
        <v>105</v>
      </c>
      <c r="B107" s="11"/>
      <c r="C107" s="11"/>
      <c r="D107" s="11"/>
      <c r="E107" s="9" t="str">
        <f>"202501024014"</f>
        <v>202501024014</v>
      </c>
      <c r="F107" s="9" t="s">
        <v>141</v>
      </c>
      <c r="G107" s="9" t="s">
        <v>14</v>
      </c>
      <c r="H107" s="10">
        <v>110.13</v>
      </c>
      <c r="I107" s="7">
        <v>32</v>
      </c>
      <c r="J107" s="9"/>
    </row>
    <row r="108" spans="1:10">
      <c r="A108" s="7">
        <v>106</v>
      </c>
      <c r="B108" s="11"/>
      <c r="C108" s="11"/>
      <c r="D108" s="11"/>
      <c r="E108" s="9" t="str">
        <f>"202501024015"</f>
        <v>202501024015</v>
      </c>
      <c r="F108" s="9" t="s">
        <v>142</v>
      </c>
      <c r="G108" s="9" t="s">
        <v>19</v>
      </c>
      <c r="H108" s="10">
        <v>110.06</v>
      </c>
      <c r="I108" s="7">
        <v>34</v>
      </c>
      <c r="J108" s="9"/>
    </row>
    <row r="109" spans="1:10">
      <c r="A109" s="7">
        <v>107</v>
      </c>
      <c r="B109" s="11"/>
      <c r="C109" s="11"/>
      <c r="D109" s="11"/>
      <c r="E109" s="9" t="str">
        <f>"202501016022"</f>
        <v>202501016022</v>
      </c>
      <c r="F109" s="9" t="s">
        <v>143</v>
      </c>
      <c r="G109" s="9" t="s">
        <v>19</v>
      </c>
      <c r="H109" s="10">
        <v>109.97</v>
      </c>
      <c r="I109" s="7">
        <v>35</v>
      </c>
      <c r="J109" s="9"/>
    </row>
    <row r="110" spans="1:10">
      <c r="A110" s="7">
        <v>108</v>
      </c>
      <c r="B110" s="12"/>
      <c r="C110" s="12"/>
      <c r="D110" s="12"/>
      <c r="E110" s="9" t="str">
        <f>"202501022017"</f>
        <v>202501022017</v>
      </c>
      <c r="F110" s="9" t="s">
        <v>144</v>
      </c>
      <c r="G110" s="9" t="s">
        <v>14</v>
      </c>
      <c r="H110" s="10">
        <v>109.71</v>
      </c>
      <c r="I110" s="7">
        <v>36</v>
      </c>
      <c r="J110" s="9"/>
    </row>
    <row r="111" spans="1:10">
      <c r="A111" s="7">
        <v>109</v>
      </c>
      <c r="B111" s="8" t="s">
        <v>145</v>
      </c>
      <c r="C111" s="8" t="s">
        <v>146</v>
      </c>
      <c r="D111" s="8" t="str">
        <f>"250401"</f>
        <v>250401</v>
      </c>
      <c r="E111" s="9" t="str">
        <f>"202501025001"</f>
        <v>202501025001</v>
      </c>
      <c r="F111" s="9" t="s">
        <v>147</v>
      </c>
      <c r="G111" s="9" t="s">
        <v>14</v>
      </c>
      <c r="H111" s="10">
        <v>119.88</v>
      </c>
      <c r="I111" s="7">
        <v>1</v>
      </c>
      <c r="J111" s="9"/>
    </row>
    <row r="112" spans="1:10">
      <c r="A112" s="7">
        <v>110</v>
      </c>
      <c r="B112" s="11"/>
      <c r="C112" s="11"/>
      <c r="D112" s="11"/>
      <c r="E112" s="9" t="str">
        <f>"202501025003"</f>
        <v>202501025003</v>
      </c>
      <c r="F112" s="9" t="s">
        <v>148</v>
      </c>
      <c r="G112" s="9" t="s">
        <v>19</v>
      </c>
      <c r="H112" s="10">
        <v>115.76</v>
      </c>
      <c r="I112" s="7">
        <v>2</v>
      </c>
      <c r="J112" s="9"/>
    </row>
    <row r="113" spans="1:10">
      <c r="A113" s="7">
        <v>111</v>
      </c>
      <c r="B113" s="11"/>
      <c r="C113" s="11"/>
      <c r="D113" s="11"/>
      <c r="E113" s="9" t="str">
        <f>"202501025015"</f>
        <v>202501025015</v>
      </c>
      <c r="F113" s="9" t="s">
        <v>149</v>
      </c>
      <c r="G113" s="9" t="s">
        <v>19</v>
      </c>
      <c r="H113" s="10">
        <v>115.28</v>
      </c>
      <c r="I113" s="7">
        <v>3</v>
      </c>
      <c r="J113" s="9"/>
    </row>
    <row r="114" spans="1:10">
      <c r="A114" s="7">
        <v>112</v>
      </c>
      <c r="B114" s="11"/>
      <c r="C114" s="11"/>
      <c r="D114" s="11"/>
      <c r="E114" s="9" t="str">
        <f>"202501024027"</f>
        <v>202501024027</v>
      </c>
      <c r="F114" s="9" t="s">
        <v>150</v>
      </c>
      <c r="G114" s="9" t="s">
        <v>14</v>
      </c>
      <c r="H114" s="10">
        <v>113.44</v>
      </c>
      <c r="I114" s="7">
        <v>4</v>
      </c>
      <c r="J114" s="9"/>
    </row>
    <row r="115" spans="1:10">
      <c r="A115" s="7">
        <v>113</v>
      </c>
      <c r="B115" s="11"/>
      <c r="C115" s="11"/>
      <c r="D115" s="11"/>
      <c r="E115" s="9" t="str">
        <f>"202501025023"</f>
        <v>202501025023</v>
      </c>
      <c r="F115" s="9" t="s">
        <v>151</v>
      </c>
      <c r="G115" s="9" t="s">
        <v>19</v>
      </c>
      <c r="H115" s="10">
        <v>112.74</v>
      </c>
      <c r="I115" s="7">
        <v>5</v>
      </c>
      <c r="J115" s="9"/>
    </row>
    <row r="116" spans="1:10">
      <c r="A116" s="7">
        <v>114</v>
      </c>
      <c r="B116" s="11"/>
      <c r="C116" s="12"/>
      <c r="D116" s="12"/>
      <c r="E116" s="9" t="str">
        <f>"202501025025"</f>
        <v>202501025025</v>
      </c>
      <c r="F116" s="9" t="s">
        <v>152</v>
      </c>
      <c r="G116" s="9" t="s">
        <v>19</v>
      </c>
      <c r="H116" s="10">
        <v>112.64</v>
      </c>
      <c r="I116" s="7">
        <v>6</v>
      </c>
      <c r="J116" s="9"/>
    </row>
    <row r="117" spans="1:10">
      <c r="A117" s="7">
        <v>115</v>
      </c>
      <c r="B117" s="11"/>
      <c r="C117" s="8" t="s">
        <v>153</v>
      </c>
      <c r="D117" s="8" t="str">
        <f>"250402"</f>
        <v>250402</v>
      </c>
      <c r="E117" s="9" t="str">
        <f>"202501027007"</f>
        <v>202501027007</v>
      </c>
      <c r="F117" s="9" t="s">
        <v>154</v>
      </c>
      <c r="G117" s="9" t="s">
        <v>14</v>
      </c>
      <c r="H117" s="10">
        <v>114.16</v>
      </c>
      <c r="I117" s="7">
        <v>1</v>
      </c>
      <c r="J117" s="9"/>
    </row>
    <row r="118" spans="1:10">
      <c r="A118" s="7">
        <v>116</v>
      </c>
      <c r="B118" s="11"/>
      <c r="C118" s="11"/>
      <c r="D118" s="11"/>
      <c r="E118" s="9" t="str">
        <f>"202501027018"</f>
        <v>202501027018</v>
      </c>
      <c r="F118" s="9" t="s">
        <v>155</v>
      </c>
      <c r="G118" s="9" t="s">
        <v>19</v>
      </c>
      <c r="H118" s="10">
        <v>112.71</v>
      </c>
      <c r="I118" s="7">
        <v>2</v>
      </c>
      <c r="J118" s="9"/>
    </row>
    <row r="119" spans="1:10">
      <c r="A119" s="7">
        <v>117</v>
      </c>
      <c r="B119" s="12"/>
      <c r="C119" s="12"/>
      <c r="D119" s="12"/>
      <c r="E119" s="9" t="str">
        <f>"202501027003"</f>
        <v>202501027003</v>
      </c>
      <c r="F119" s="9" t="s">
        <v>156</v>
      </c>
      <c r="G119" s="9" t="s">
        <v>19</v>
      </c>
      <c r="H119" s="10">
        <v>112.41</v>
      </c>
      <c r="I119" s="7">
        <v>3</v>
      </c>
      <c r="J119" s="9"/>
    </row>
    <row r="120" spans="1:10">
      <c r="A120" s="7">
        <v>118</v>
      </c>
      <c r="B120" s="8" t="s">
        <v>157</v>
      </c>
      <c r="C120" s="8" t="s">
        <v>158</v>
      </c>
      <c r="D120" s="8" t="str">
        <f>"250501"</f>
        <v>250501</v>
      </c>
      <c r="E120" s="9" t="str">
        <f>"202501028021"</f>
        <v>202501028021</v>
      </c>
      <c r="F120" s="9" t="s">
        <v>159</v>
      </c>
      <c r="G120" s="9" t="s">
        <v>19</v>
      </c>
      <c r="H120" s="10">
        <v>114.53</v>
      </c>
      <c r="I120" s="7">
        <v>1</v>
      </c>
      <c r="J120" s="9"/>
    </row>
    <row r="121" spans="1:10">
      <c r="A121" s="7">
        <v>119</v>
      </c>
      <c r="B121" s="11"/>
      <c r="C121" s="11"/>
      <c r="D121" s="11"/>
      <c r="E121" s="9" t="str">
        <f>"202501028011"</f>
        <v>202501028011</v>
      </c>
      <c r="F121" s="9" t="s">
        <v>160</v>
      </c>
      <c r="G121" s="9" t="s">
        <v>14</v>
      </c>
      <c r="H121" s="10">
        <v>108.88</v>
      </c>
      <c r="I121" s="7">
        <v>2</v>
      </c>
      <c r="J121" s="9"/>
    </row>
    <row r="122" spans="1:10">
      <c r="A122" s="7">
        <v>120</v>
      </c>
      <c r="B122" s="12"/>
      <c r="C122" s="12"/>
      <c r="D122" s="12"/>
      <c r="E122" s="9" t="str">
        <f>"202501028012"</f>
        <v>202501028012</v>
      </c>
      <c r="F122" s="9" t="s">
        <v>161</v>
      </c>
      <c r="G122" s="9" t="s">
        <v>14</v>
      </c>
      <c r="H122" s="10">
        <v>108.29</v>
      </c>
      <c r="I122" s="7">
        <v>3</v>
      </c>
      <c r="J122" s="9"/>
    </row>
    <row r="123" spans="1:10">
      <c r="A123" s="7">
        <v>121</v>
      </c>
      <c r="B123" s="8" t="s">
        <v>162</v>
      </c>
      <c r="C123" s="8" t="s">
        <v>163</v>
      </c>
      <c r="D123" s="8" t="str">
        <f>"250601"</f>
        <v>250601</v>
      </c>
      <c r="E123" s="9" t="str">
        <f>"202501029015"</f>
        <v>202501029015</v>
      </c>
      <c r="F123" s="9" t="s">
        <v>164</v>
      </c>
      <c r="G123" s="9" t="s">
        <v>14</v>
      </c>
      <c r="H123" s="10">
        <v>119.48</v>
      </c>
      <c r="I123" s="7">
        <v>1</v>
      </c>
      <c r="J123" s="9"/>
    </row>
    <row r="124" spans="1:10">
      <c r="A124" s="7">
        <v>122</v>
      </c>
      <c r="B124" s="11"/>
      <c r="C124" s="11"/>
      <c r="D124" s="11"/>
      <c r="E124" s="9" t="str">
        <f>"202501029012"</f>
        <v>202501029012</v>
      </c>
      <c r="F124" s="9" t="s">
        <v>165</v>
      </c>
      <c r="G124" s="9" t="s">
        <v>19</v>
      </c>
      <c r="H124" s="10">
        <v>113.09</v>
      </c>
      <c r="I124" s="7">
        <v>2</v>
      </c>
      <c r="J124" s="9"/>
    </row>
    <row r="125" spans="1:10">
      <c r="A125" s="7">
        <v>123</v>
      </c>
      <c r="B125" s="12"/>
      <c r="C125" s="12"/>
      <c r="D125" s="12"/>
      <c r="E125" s="9" t="str">
        <f>"202501030006"</f>
        <v>202501030006</v>
      </c>
      <c r="F125" s="9" t="s">
        <v>166</v>
      </c>
      <c r="G125" s="9" t="s">
        <v>14</v>
      </c>
      <c r="H125" s="10">
        <v>107.94</v>
      </c>
      <c r="I125" s="7">
        <v>3</v>
      </c>
      <c r="J125" s="9"/>
    </row>
    <row r="126" spans="1:10">
      <c r="A126" s="7">
        <v>124</v>
      </c>
      <c r="B126" s="8" t="s">
        <v>167</v>
      </c>
      <c r="C126" s="8" t="s">
        <v>146</v>
      </c>
      <c r="D126" s="8" t="str">
        <f>"250701"</f>
        <v>250701</v>
      </c>
      <c r="E126" s="9" t="str">
        <f>"202501031009"</f>
        <v>202501031009</v>
      </c>
      <c r="F126" s="9" t="s">
        <v>168</v>
      </c>
      <c r="G126" s="9" t="s">
        <v>19</v>
      </c>
      <c r="H126" s="10">
        <v>121.24</v>
      </c>
      <c r="I126" s="7">
        <v>1</v>
      </c>
      <c r="J126" s="9"/>
    </row>
    <row r="127" spans="1:10">
      <c r="A127" s="7">
        <v>125</v>
      </c>
      <c r="B127" s="11"/>
      <c r="C127" s="11"/>
      <c r="D127" s="11"/>
      <c r="E127" s="9" t="str">
        <f>"202501033011"</f>
        <v>202501033011</v>
      </c>
      <c r="F127" s="9" t="s">
        <v>169</v>
      </c>
      <c r="G127" s="9" t="s">
        <v>19</v>
      </c>
      <c r="H127" s="10">
        <v>117.62</v>
      </c>
      <c r="I127" s="7">
        <v>2</v>
      </c>
      <c r="J127" s="9"/>
    </row>
    <row r="128" spans="1:10">
      <c r="A128" s="7">
        <v>126</v>
      </c>
      <c r="B128" s="11"/>
      <c r="C128" s="11"/>
      <c r="D128" s="11"/>
      <c r="E128" s="9" t="str">
        <f>"202501035029"</f>
        <v>202501035029</v>
      </c>
      <c r="F128" s="9" t="s">
        <v>170</v>
      </c>
      <c r="G128" s="9" t="s">
        <v>14</v>
      </c>
      <c r="H128" s="10">
        <v>115.56</v>
      </c>
      <c r="I128" s="7">
        <v>3</v>
      </c>
      <c r="J128" s="9"/>
    </row>
    <row r="129" spans="1:10">
      <c r="A129" s="7">
        <v>127</v>
      </c>
      <c r="B129" s="11"/>
      <c r="C129" s="11"/>
      <c r="D129" s="11"/>
      <c r="E129" s="9" t="str">
        <f>"202501036009"</f>
        <v>202501036009</v>
      </c>
      <c r="F129" s="9" t="s">
        <v>171</v>
      </c>
      <c r="G129" s="9" t="s">
        <v>14</v>
      </c>
      <c r="H129" s="10">
        <v>114.46</v>
      </c>
      <c r="I129" s="7">
        <v>4</v>
      </c>
      <c r="J129" s="9"/>
    </row>
    <row r="130" spans="1:10">
      <c r="A130" s="7">
        <v>128</v>
      </c>
      <c r="B130" s="11"/>
      <c r="C130" s="11"/>
      <c r="D130" s="11"/>
      <c r="E130" s="9" t="str">
        <f>"202501038012"</f>
        <v>202501038012</v>
      </c>
      <c r="F130" s="9" t="s">
        <v>172</v>
      </c>
      <c r="G130" s="9" t="s">
        <v>14</v>
      </c>
      <c r="H130" s="10">
        <v>113.43</v>
      </c>
      <c r="I130" s="7">
        <v>5</v>
      </c>
      <c r="J130" s="9"/>
    </row>
    <row r="131" spans="1:10">
      <c r="A131" s="7">
        <v>129</v>
      </c>
      <c r="B131" s="11"/>
      <c r="C131" s="11"/>
      <c r="D131" s="11"/>
      <c r="E131" s="9" t="str">
        <f>"202501037020"</f>
        <v>202501037020</v>
      </c>
      <c r="F131" s="9" t="s">
        <v>173</v>
      </c>
      <c r="G131" s="9" t="s">
        <v>14</v>
      </c>
      <c r="H131" s="10">
        <v>113.39</v>
      </c>
      <c r="I131" s="7">
        <v>6</v>
      </c>
      <c r="J131" s="9"/>
    </row>
    <row r="132" spans="1:10">
      <c r="A132" s="7">
        <v>130</v>
      </c>
      <c r="B132" s="11"/>
      <c r="C132" s="11"/>
      <c r="D132" s="11"/>
      <c r="E132" s="9" t="str">
        <f>"202501033012"</f>
        <v>202501033012</v>
      </c>
      <c r="F132" s="9" t="s">
        <v>174</v>
      </c>
      <c r="G132" s="9" t="s">
        <v>19</v>
      </c>
      <c r="H132" s="10">
        <v>113.34</v>
      </c>
      <c r="I132" s="7">
        <v>7</v>
      </c>
      <c r="J132" s="9"/>
    </row>
    <row r="133" spans="1:10">
      <c r="A133" s="7">
        <v>131</v>
      </c>
      <c r="B133" s="11"/>
      <c r="C133" s="11"/>
      <c r="D133" s="11"/>
      <c r="E133" s="9" t="str">
        <f>"202501035021"</f>
        <v>202501035021</v>
      </c>
      <c r="F133" s="9" t="s">
        <v>175</v>
      </c>
      <c r="G133" s="9" t="s">
        <v>19</v>
      </c>
      <c r="H133" s="10">
        <v>113.08</v>
      </c>
      <c r="I133" s="7">
        <v>8</v>
      </c>
      <c r="J133" s="9"/>
    </row>
    <row r="134" spans="1:10">
      <c r="A134" s="7">
        <v>132</v>
      </c>
      <c r="B134" s="11"/>
      <c r="C134" s="11"/>
      <c r="D134" s="11"/>
      <c r="E134" s="9" t="str">
        <f>"202501037026"</f>
        <v>202501037026</v>
      </c>
      <c r="F134" s="9" t="s">
        <v>176</v>
      </c>
      <c r="G134" s="9" t="s">
        <v>14</v>
      </c>
      <c r="H134" s="10">
        <v>112.62</v>
      </c>
      <c r="I134" s="7">
        <v>9</v>
      </c>
      <c r="J134" s="9"/>
    </row>
    <row r="135" spans="1:10">
      <c r="A135" s="7">
        <v>133</v>
      </c>
      <c r="B135" s="11"/>
      <c r="C135" s="11"/>
      <c r="D135" s="11"/>
      <c r="E135" s="9" t="str">
        <f>"202501035025"</f>
        <v>202501035025</v>
      </c>
      <c r="F135" s="9" t="s">
        <v>177</v>
      </c>
      <c r="G135" s="9" t="s">
        <v>14</v>
      </c>
      <c r="H135" s="10">
        <v>112.52</v>
      </c>
      <c r="I135" s="7">
        <v>10</v>
      </c>
      <c r="J135" s="9"/>
    </row>
    <row r="136" spans="1:10">
      <c r="A136" s="7">
        <v>134</v>
      </c>
      <c r="B136" s="11"/>
      <c r="C136" s="11"/>
      <c r="D136" s="11"/>
      <c r="E136" s="9" t="str">
        <f>"202501032006"</f>
        <v>202501032006</v>
      </c>
      <c r="F136" s="9" t="s">
        <v>178</v>
      </c>
      <c r="G136" s="9" t="s">
        <v>14</v>
      </c>
      <c r="H136" s="10">
        <v>112.5</v>
      </c>
      <c r="I136" s="7">
        <v>11</v>
      </c>
      <c r="J136" s="9"/>
    </row>
    <row r="137" spans="1:10">
      <c r="A137" s="7">
        <v>135</v>
      </c>
      <c r="B137" s="12"/>
      <c r="C137" s="12"/>
      <c r="D137" s="12"/>
      <c r="E137" s="9" t="str">
        <f>"202501035011"</f>
        <v>202501035011</v>
      </c>
      <c r="F137" s="9" t="s">
        <v>179</v>
      </c>
      <c r="G137" s="9" t="s">
        <v>19</v>
      </c>
      <c r="H137" s="10">
        <v>112.3</v>
      </c>
      <c r="I137" s="7">
        <v>12</v>
      </c>
      <c r="J137" s="9"/>
    </row>
    <row r="138" spans="1:10">
      <c r="A138" s="7">
        <v>136</v>
      </c>
      <c r="B138" s="8" t="s">
        <v>180</v>
      </c>
      <c r="C138" s="8" t="s">
        <v>146</v>
      </c>
      <c r="D138" s="8" t="str">
        <f>"250801"</f>
        <v>250801</v>
      </c>
      <c r="E138" s="9" t="str">
        <f>"202501039028"</f>
        <v>202501039028</v>
      </c>
      <c r="F138" s="9" t="s">
        <v>181</v>
      </c>
      <c r="G138" s="9" t="s">
        <v>19</v>
      </c>
      <c r="H138" s="10">
        <v>118.3</v>
      </c>
      <c r="I138" s="7">
        <v>1</v>
      </c>
      <c r="J138" s="9"/>
    </row>
    <row r="139" spans="1:10">
      <c r="A139" s="7">
        <v>137</v>
      </c>
      <c r="B139" s="11"/>
      <c r="C139" s="11"/>
      <c r="D139" s="11"/>
      <c r="E139" s="9" t="str">
        <f>"202501039024"</f>
        <v>202501039024</v>
      </c>
      <c r="F139" s="9" t="s">
        <v>182</v>
      </c>
      <c r="G139" s="9" t="s">
        <v>19</v>
      </c>
      <c r="H139" s="10">
        <v>118.25</v>
      </c>
      <c r="I139" s="7">
        <v>2</v>
      </c>
      <c r="J139" s="9"/>
    </row>
    <row r="140" spans="1:10">
      <c r="A140" s="7">
        <v>138</v>
      </c>
      <c r="B140" s="12"/>
      <c r="C140" s="12"/>
      <c r="D140" s="12"/>
      <c r="E140" s="9" t="str">
        <f>"202501040007"</f>
        <v>202501040007</v>
      </c>
      <c r="F140" s="9" t="s">
        <v>183</v>
      </c>
      <c r="G140" s="9" t="s">
        <v>14</v>
      </c>
      <c r="H140" s="10">
        <v>114.8</v>
      </c>
      <c r="I140" s="7">
        <v>3</v>
      </c>
      <c r="J140" s="9"/>
    </row>
    <row r="141" spans="1:10">
      <c r="A141" s="7">
        <v>139</v>
      </c>
      <c r="B141" s="8" t="s">
        <v>184</v>
      </c>
      <c r="C141" s="8" t="s">
        <v>146</v>
      </c>
      <c r="D141" s="8" t="str">
        <f>"250802"</f>
        <v>250802</v>
      </c>
      <c r="E141" s="9" t="str">
        <f>"202501041014"</f>
        <v>202501041014</v>
      </c>
      <c r="F141" s="9" t="s">
        <v>185</v>
      </c>
      <c r="G141" s="9" t="s">
        <v>19</v>
      </c>
      <c r="H141" s="10">
        <v>116.01</v>
      </c>
      <c r="I141" s="7">
        <v>1</v>
      </c>
      <c r="J141" s="9"/>
    </row>
    <row r="142" spans="1:10">
      <c r="A142" s="7">
        <v>140</v>
      </c>
      <c r="B142" s="11"/>
      <c r="C142" s="11"/>
      <c r="D142" s="11"/>
      <c r="E142" s="9" t="str">
        <f>"202501040025"</f>
        <v>202501040025</v>
      </c>
      <c r="F142" s="9" t="s">
        <v>186</v>
      </c>
      <c r="G142" s="9" t="s">
        <v>19</v>
      </c>
      <c r="H142" s="10">
        <v>113.22</v>
      </c>
      <c r="I142" s="7">
        <v>2</v>
      </c>
      <c r="J142" s="9"/>
    </row>
    <row r="143" spans="1:10">
      <c r="A143" s="7">
        <v>141</v>
      </c>
      <c r="B143" s="12"/>
      <c r="C143" s="12"/>
      <c r="D143" s="12"/>
      <c r="E143" s="9" t="str">
        <f>"202501041024"</f>
        <v>202501041024</v>
      </c>
      <c r="F143" s="9" t="s">
        <v>187</v>
      </c>
      <c r="G143" s="9" t="s">
        <v>14</v>
      </c>
      <c r="H143" s="10">
        <v>112.12</v>
      </c>
      <c r="I143" s="7">
        <v>3</v>
      </c>
      <c r="J143" s="9"/>
    </row>
    <row r="144" spans="1:10">
      <c r="A144" s="7">
        <v>142</v>
      </c>
      <c r="B144" s="8" t="s">
        <v>188</v>
      </c>
      <c r="C144" s="8" t="s">
        <v>189</v>
      </c>
      <c r="D144" s="8" t="str">
        <f>"250901"</f>
        <v>250901</v>
      </c>
      <c r="E144" s="9" t="str">
        <f>"202501042006"</f>
        <v>202501042006</v>
      </c>
      <c r="F144" s="9" t="s">
        <v>190</v>
      </c>
      <c r="G144" s="9" t="s">
        <v>14</v>
      </c>
      <c r="H144" s="10">
        <v>116.26</v>
      </c>
      <c r="I144" s="7">
        <v>1</v>
      </c>
      <c r="J144" s="9"/>
    </row>
    <row r="145" spans="1:10">
      <c r="A145" s="7">
        <v>143</v>
      </c>
      <c r="B145" s="11"/>
      <c r="C145" s="11"/>
      <c r="D145" s="11"/>
      <c r="E145" s="9" t="str">
        <f>"202501042022"</f>
        <v>202501042022</v>
      </c>
      <c r="F145" s="9" t="s">
        <v>191</v>
      </c>
      <c r="G145" s="9" t="s">
        <v>19</v>
      </c>
      <c r="H145" s="10">
        <v>108.84</v>
      </c>
      <c r="I145" s="7">
        <v>2</v>
      </c>
      <c r="J145" s="9"/>
    </row>
    <row r="146" spans="1:10">
      <c r="A146" s="7">
        <v>144</v>
      </c>
      <c r="B146" s="11"/>
      <c r="C146" s="12"/>
      <c r="D146" s="12"/>
      <c r="E146" s="9" t="str">
        <f>"202501042008"</f>
        <v>202501042008</v>
      </c>
      <c r="F146" s="9" t="s">
        <v>192</v>
      </c>
      <c r="G146" s="9" t="s">
        <v>19</v>
      </c>
      <c r="H146" s="10">
        <v>108.11</v>
      </c>
      <c r="I146" s="7">
        <v>3</v>
      </c>
      <c r="J146" s="9"/>
    </row>
    <row r="147" spans="1:10">
      <c r="A147" s="7">
        <v>145</v>
      </c>
      <c r="B147" s="11"/>
      <c r="C147" s="8" t="s">
        <v>193</v>
      </c>
      <c r="D147" s="8" t="str">
        <f>"250902"</f>
        <v>250902</v>
      </c>
      <c r="E147" s="9" t="str">
        <f>"202501043008"</f>
        <v>202501043008</v>
      </c>
      <c r="F147" s="9" t="s">
        <v>194</v>
      </c>
      <c r="G147" s="9" t="s">
        <v>19</v>
      </c>
      <c r="H147" s="10">
        <v>110.89</v>
      </c>
      <c r="I147" s="7">
        <v>1</v>
      </c>
      <c r="J147" s="9"/>
    </row>
    <row r="148" spans="1:10">
      <c r="A148" s="7">
        <v>146</v>
      </c>
      <c r="B148" s="11"/>
      <c r="C148" s="11"/>
      <c r="D148" s="11"/>
      <c r="E148" s="9" t="str">
        <f>"202501043011"</f>
        <v>202501043011</v>
      </c>
      <c r="F148" s="9" t="s">
        <v>195</v>
      </c>
      <c r="G148" s="9" t="s">
        <v>14</v>
      </c>
      <c r="H148" s="10">
        <v>109.08</v>
      </c>
      <c r="I148" s="7">
        <v>2</v>
      </c>
      <c r="J148" s="9"/>
    </row>
    <row r="149" spans="1:10">
      <c r="A149" s="7">
        <v>147</v>
      </c>
      <c r="B149" s="12"/>
      <c r="C149" s="12"/>
      <c r="D149" s="12"/>
      <c r="E149" s="9" t="str">
        <f>"202501043006"</f>
        <v>202501043006</v>
      </c>
      <c r="F149" s="9" t="s">
        <v>196</v>
      </c>
      <c r="G149" s="9" t="s">
        <v>14</v>
      </c>
      <c r="H149" s="10">
        <v>107.39</v>
      </c>
      <c r="I149" s="7">
        <v>3</v>
      </c>
      <c r="J149" s="9"/>
    </row>
    <row r="150" spans="1:10">
      <c r="A150" s="7">
        <v>148</v>
      </c>
      <c r="B150" s="8" t="s">
        <v>197</v>
      </c>
      <c r="C150" s="8" t="s">
        <v>198</v>
      </c>
      <c r="D150" s="8" t="str">
        <f>"251001"</f>
        <v>251001</v>
      </c>
      <c r="E150" s="9" t="str">
        <f>"202501043017"</f>
        <v>202501043017</v>
      </c>
      <c r="F150" s="9" t="s">
        <v>199</v>
      </c>
      <c r="G150" s="9" t="s">
        <v>19</v>
      </c>
      <c r="H150" s="10">
        <v>114.69</v>
      </c>
      <c r="I150" s="7">
        <v>1</v>
      </c>
      <c r="J150" s="9"/>
    </row>
    <row r="151" spans="1:10">
      <c r="A151" s="7">
        <v>149</v>
      </c>
      <c r="B151" s="11"/>
      <c r="C151" s="11"/>
      <c r="D151" s="11"/>
      <c r="E151" s="9" t="str">
        <f>"202501043025"</f>
        <v>202501043025</v>
      </c>
      <c r="F151" s="9" t="s">
        <v>200</v>
      </c>
      <c r="G151" s="9" t="s">
        <v>19</v>
      </c>
      <c r="H151" s="10">
        <v>113.49</v>
      </c>
      <c r="I151" s="7">
        <v>2</v>
      </c>
      <c r="J151" s="9"/>
    </row>
    <row r="152" spans="1:10">
      <c r="A152" s="7">
        <v>150</v>
      </c>
      <c r="B152" s="12"/>
      <c r="C152" s="12"/>
      <c r="D152" s="12"/>
      <c r="E152" s="9" t="str">
        <f>"202501043027"</f>
        <v>202501043027</v>
      </c>
      <c r="F152" s="9" t="s">
        <v>201</v>
      </c>
      <c r="G152" s="9" t="s">
        <v>19</v>
      </c>
      <c r="H152" s="10">
        <v>111.76</v>
      </c>
      <c r="I152" s="7">
        <v>3</v>
      </c>
      <c r="J152" s="9"/>
    </row>
    <row r="153" spans="1:10">
      <c r="A153" s="7">
        <v>151</v>
      </c>
      <c r="B153" s="8" t="s">
        <v>202</v>
      </c>
      <c r="C153" s="8" t="s">
        <v>203</v>
      </c>
      <c r="D153" s="8" t="str">
        <f>"251002"</f>
        <v>251002</v>
      </c>
      <c r="E153" s="9" t="str">
        <f>"202501044006"</f>
        <v>202501044006</v>
      </c>
      <c r="F153" s="9" t="s">
        <v>204</v>
      </c>
      <c r="G153" s="9" t="s">
        <v>19</v>
      </c>
      <c r="H153" s="10">
        <v>121.95</v>
      </c>
      <c r="I153" s="7">
        <v>1</v>
      </c>
      <c r="J153" s="9"/>
    </row>
    <row r="154" spans="1:10">
      <c r="A154" s="7">
        <v>152</v>
      </c>
      <c r="B154" s="11"/>
      <c r="C154" s="11"/>
      <c r="D154" s="11"/>
      <c r="E154" s="9" t="str">
        <f>"202501045023"</f>
        <v>202501045023</v>
      </c>
      <c r="F154" s="9" t="s">
        <v>205</v>
      </c>
      <c r="G154" s="9" t="s">
        <v>19</v>
      </c>
      <c r="H154" s="10">
        <v>120.8</v>
      </c>
      <c r="I154" s="7">
        <v>2</v>
      </c>
      <c r="J154" s="9"/>
    </row>
    <row r="155" spans="1:10">
      <c r="A155" s="7">
        <v>153</v>
      </c>
      <c r="B155" s="11"/>
      <c r="C155" s="11"/>
      <c r="D155" s="11"/>
      <c r="E155" s="9" t="str">
        <f>"202502003019"</f>
        <v>202502003019</v>
      </c>
      <c r="F155" s="9" t="s">
        <v>206</v>
      </c>
      <c r="G155" s="9" t="s">
        <v>19</v>
      </c>
      <c r="H155" s="10">
        <v>118.77</v>
      </c>
      <c r="I155" s="7">
        <v>3</v>
      </c>
      <c r="J155" s="9"/>
    </row>
    <row r="156" spans="1:10">
      <c r="A156" s="7">
        <v>154</v>
      </c>
      <c r="B156" s="11"/>
      <c r="C156" s="11"/>
      <c r="D156" s="11"/>
      <c r="E156" s="9" t="str">
        <f>"202502003002"</f>
        <v>202502003002</v>
      </c>
      <c r="F156" s="9" t="s">
        <v>207</v>
      </c>
      <c r="G156" s="9" t="s">
        <v>19</v>
      </c>
      <c r="H156" s="10">
        <v>116.84</v>
      </c>
      <c r="I156" s="7">
        <v>4</v>
      </c>
      <c r="J156" s="9"/>
    </row>
    <row r="157" spans="1:10">
      <c r="A157" s="7">
        <v>155</v>
      </c>
      <c r="B157" s="11"/>
      <c r="C157" s="11"/>
      <c r="D157" s="11"/>
      <c r="E157" s="9" t="str">
        <f>"202502002026"</f>
        <v>202502002026</v>
      </c>
      <c r="F157" s="9" t="s">
        <v>208</v>
      </c>
      <c r="G157" s="9" t="s">
        <v>19</v>
      </c>
      <c r="H157" s="10">
        <v>115.71</v>
      </c>
      <c r="I157" s="7">
        <v>5</v>
      </c>
      <c r="J157" s="9"/>
    </row>
    <row r="158" spans="1:10">
      <c r="A158" s="7">
        <v>156</v>
      </c>
      <c r="B158" s="11"/>
      <c r="C158" s="11"/>
      <c r="D158" s="11"/>
      <c r="E158" s="9" t="str">
        <f>"202502001012"</f>
        <v>202502001012</v>
      </c>
      <c r="F158" s="9" t="s">
        <v>209</v>
      </c>
      <c r="G158" s="9" t="s">
        <v>19</v>
      </c>
      <c r="H158" s="10">
        <v>114.79</v>
      </c>
      <c r="I158" s="7">
        <v>6</v>
      </c>
      <c r="J158" s="9"/>
    </row>
    <row r="159" spans="1:10">
      <c r="A159" s="7">
        <v>157</v>
      </c>
      <c r="B159" s="11"/>
      <c r="C159" s="11"/>
      <c r="D159" s="11"/>
      <c r="E159" s="9" t="str">
        <f>"202502003001"</f>
        <v>202502003001</v>
      </c>
      <c r="F159" s="9" t="s">
        <v>210</v>
      </c>
      <c r="G159" s="9" t="s">
        <v>19</v>
      </c>
      <c r="H159" s="10">
        <v>114.04</v>
      </c>
      <c r="I159" s="7">
        <v>7</v>
      </c>
      <c r="J159" s="9"/>
    </row>
    <row r="160" spans="1:10">
      <c r="A160" s="7">
        <v>158</v>
      </c>
      <c r="B160" s="11"/>
      <c r="C160" s="11"/>
      <c r="D160" s="11"/>
      <c r="E160" s="9" t="str">
        <f>"202502002016"</f>
        <v>202502002016</v>
      </c>
      <c r="F160" s="9" t="s">
        <v>211</v>
      </c>
      <c r="G160" s="9" t="s">
        <v>19</v>
      </c>
      <c r="H160" s="10">
        <v>113.92</v>
      </c>
      <c r="I160" s="7">
        <v>8</v>
      </c>
      <c r="J160" s="9"/>
    </row>
    <row r="161" spans="1:10">
      <c r="A161" s="7">
        <v>159</v>
      </c>
      <c r="B161" s="11"/>
      <c r="C161" s="12"/>
      <c r="D161" s="12"/>
      <c r="E161" s="9" t="str">
        <f>"202502002011"</f>
        <v>202502002011</v>
      </c>
      <c r="F161" s="9" t="s">
        <v>212</v>
      </c>
      <c r="G161" s="9" t="s">
        <v>14</v>
      </c>
      <c r="H161" s="10">
        <v>113.02</v>
      </c>
      <c r="I161" s="7">
        <v>9</v>
      </c>
      <c r="J161" s="9"/>
    </row>
    <row r="162" spans="1:10">
      <c r="A162" s="7">
        <v>160</v>
      </c>
      <c r="B162" s="11"/>
      <c r="C162" s="8" t="s">
        <v>146</v>
      </c>
      <c r="D162" s="8" t="str">
        <f>"251003"</f>
        <v>251003</v>
      </c>
      <c r="E162" s="9" t="str">
        <f>"202502006025"</f>
        <v>202502006025</v>
      </c>
      <c r="F162" s="9" t="s">
        <v>213</v>
      </c>
      <c r="G162" s="9" t="s">
        <v>19</v>
      </c>
      <c r="H162" s="10">
        <v>116.28</v>
      </c>
      <c r="I162" s="7">
        <v>1</v>
      </c>
      <c r="J162" s="9"/>
    </row>
    <row r="163" spans="1:10">
      <c r="A163" s="7">
        <v>161</v>
      </c>
      <c r="B163" s="11"/>
      <c r="C163" s="11"/>
      <c r="D163" s="11"/>
      <c r="E163" s="9" t="str">
        <f>"202502007009"</f>
        <v>202502007009</v>
      </c>
      <c r="F163" s="9" t="s">
        <v>214</v>
      </c>
      <c r="G163" s="9" t="s">
        <v>19</v>
      </c>
      <c r="H163" s="10">
        <v>114.29</v>
      </c>
      <c r="I163" s="7">
        <v>2</v>
      </c>
      <c r="J163" s="9"/>
    </row>
    <row r="164" spans="1:10">
      <c r="A164" s="7">
        <v>162</v>
      </c>
      <c r="B164" s="11"/>
      <c r="C164" s="11"/>
      <c r="D164" s="11"/>
      <c r="E164" s="9" t="str">
        <f>"202502007001"</f>
        <v>202502007001</v>
      </c>
      <c r="F164" s="9" t="s">
        <v>215</v>
      </c>
      <c r="G164" s="9" t="s">
        <v>14</v>
      </c>
      <c r="H164" s="10">
        <v>113.93</v>
      </c>
      <c r="I164" s="7">
        <v>3</v>
      </c>
      <c r="J164" s="9"/>
    </row>
    <row r="165" spans="1:10">
      <c r="A165" s="7">
        <v>163</v>
      </c>
      <c r="B165" s="11"/>
      <c r="C165" s="11"/>
      <c r="D165" s="11"/>
      <c r="E165" s="9" t="str">
        <f>"202502005001"</f>
        <v>202502005001</v>
      </c>
      <c r="F165" s="9" t="s">
        <v>216</v>
      </c>
      <c r="G165" s="9" t="s">
        <v>14</v>
      </c>
      <c r="H165" s="10">
        <v>112.29</v>
      </c>
      <c r="I165" s="7">
        <v>4</v>
      </c>
      <c r="J165" s="9"/>
    </row>
    <row r="166" spans="1:10">
      <c r="A166" s="7">
        <v>164</v>
      </c>
      <c r="B166" s="11"/>
      <c r="C166" s="11"/>
      <c r="D166" s="11"/>
      <c r="E166" s="9" t="str">
        <f>"202502005025"</f>
        <v>202502005025</v>
      </c>
      <c r="F166" s="9" t="s">
        <v>217</v>
      </c>
      <c r="G166" s="9" t="s">
        <v>19</v>
      </c>
      <c r="H166" s="10">
        <v>110.93</v>
      </c>
      <c r="I166" s="7">
        <v>5</v>
      </c>
      <c r="J166" s="9"/>
    </row>
    <row r="167" spans="1:10">
      <c r="A167" s="7">
        <v>165</v>
      </c>
      <c r="B167" s="11"/>
      <c r="C167" s="12"/>
      <c r="D167" s="12"/>
      <c r="E167" s="9" t="str">
        <f>"202502005027"</f>
        <v>202502005027</v>
      </c>
      <c r="F167" s="9" t="s">
        <v>218</v>
      </c>
      <c r="G167" s="9" t="s">
        <v>19</v>
      </c>
      <c r="H167" s="10">
        <v>110.92</v>
      </c>
      <c r="I167" s="7">
        <v>6</v>
      </c>
      <c r="J167" s="9"/>
    </row>
    <row r="168" spans="1:10">
      <c r="A168" s="7">
        <v>166</v>
      </c>
      <c r="B168" s="11"/>
      <c r="C168" s="8" t="s">
        <v>219</v>
      </c>
      <c r="D168" s="8" t="str">
        <f>"251004"</f>
        <v>251004</v>
      </c>
      <c r="E168" s="9" t="str">
        <f>"202502007016"</f>
        <v>202502007016</v>
      </c>
      <c r="F168" s="9" t="s">
        <v>220</v>
      </c>
      <c r="G168" s="9" t="s">
        <v>14</v>
      </c>
      <c r="H168" s="10">
        <v>106.19</v>
      </c>
      <c r="I168" s="7">
        <v>1</v>
      </c>
      <c r="J168" s="9"/>
    </row>
    <row r="169" spans="1:10">
      <c r="A169" s="7">
        <v>167</v>
      </c>
      <c r="B169" s="11"/>
      <c r="C169" s="11"/>
      <c r="D169" s="11"/>
      <c r="E169" s="9" t="str">
        <f>"202502007012"</f>
        <v>202502007012</v>
      </c>
      <c r="F169" s="9" t="s">
        <v>221</v>
      </c>
      <c r="G169" s="9" t="s">
        <v>14</v>
      </c>
      <c r="H169" s="10">
        <v>106.06</v>
      </c>
      <c r="I169" s="7">
        <v>2</v>
      </c>
      <c r="J169" s="9"/>
    </row>
    <row r="170" spans="1:10">
      <c r="A170" s="7">
        <v>168</v>
      </c>
      <c r="B170" s="12"/>
      <c r="C170" s="12"/>
      <c r="D170" s="12"/>
      <c r="E170" s="9" t="str">
        <f>"202502007015"</f>
        <v>202502007015</v>
      </c>
      <c r="F170" s="9" t="s">
        <v>222</v>
      </c>
      <c r="G170" s="9" t="s">
        <v>19</v>
      </c>
      <c r="H170" s="10">
        <v>105</v>
      </c>
      <c r="I170" s="7">
        <v>3</v>
      </c>
      <c r="J170" s="9"/>
    </row>
    <row r="171" spans="1:10">
      <c r="A171" s="7">
        <v>169</v>
      </c>
      <c r="B171" s="8" t="s">
        <v>223</v>
      </c>
      <c r="C171" s="8" t="s">
        <v>146</v>
      </c>
      <c r="D171" s="8" t="str">
        <f>"251005"</f>
        <v>251005</v>
      </c>
      <c r="E171" s="9" t="str">
        <f>"202502007026"</f>
        <v>202502007026</v>
      </c>
      <c r="F171" s="9" t="s">
        <v>224</v>
      </c>
      <c r="G171" s="9" t="s">
        <v>19</v>
      </c>
      <c r="H171" s="10">
        <v>110.66</v>
      </c>
      <c r="I171" s="7">
        <v>1</v>
      </c>
      <c r="J171" s="9"/>
    </row>
    <row r="172" spans="1:10">
      <c r="A172" s="7">
        <v>170</v>
      </c>
      <c r="B172" s="11"/>
      <c r="C172" s="11"/>
      <c r="D172" s="11"/>
      <c r="E172" s="9" t="str">
        <f>"202502007022"</f>
        <v>202502007022</v>
      </c>
      <c r="F172" s="9" t="s">
        <v>225</v>
      </c>
      <c r="G172" s="9" t="s">
        <v>14</v>
      </c>
      <c r="H172" s="10">
        <v>106.38</v>
      </c>
      <c r="I172" s="7">
        <v>2</v>
      </c>
      <c r="J172" s="9"/>
    </row>
    <row r="173" spans="1:10">
      <c r="A173" s="7">
        <v>171</v>
      </c>
      <c r="B173" s="12"/>
      <c r="C173" s="12"/>
      <c r="D173" s="12"/>
      <c r="E173" s="9" t="str">
        <f>"202502007028"</f>
        <v>202502007028</v>
      </c>
      <c r="F173" s="9" t="s">
        <v>226</v>
      </c>
      <c r="G173" s="9" t="s">
        <v>14</v>
      </c>
      <c r="H173" s="10">
        <v>104.92</v>
      </c>
      <c r="I173" s="7">
        <v>3</v>
      </c>
      <c r="J173" s="9"/>
    </row>
    <row r="174" spans="1:10">
      <c r="A174" s="7">
        <v>172</v>
      </c>
      <c r="B174" s="8" t="s">
        <v>227</v>
      </c>
      <c r="C174" s="8" t="s">
        <v>228</v>
      </c>
      <c r="D174" s="8" t="str">
        <f>"251101"</f>
        <v>251101</v>
      </c>
      <c r="E174" s="9" t="str">
        <f>"202502008009"</f>
        <v>202502008009</v>
      </c>
      <c r="F174" s="9" t="s">
        <v>229</v>
      </c>
      <c r="G174" s="9" t="s">
        <v>19</v>
      </c>
      <c r="H174" s="10">
        <v>116.37</v>
      </c>
      <c r="I174" s="7">
        <v>1</v>
      </c>
      <c r="J174" s="9"/>
    </row>
    <row r="175" spans="1:10">
      <c r="A175" s="7">
        <v>173</v>
      </c>
      <c r="B175" s="11"/>
      <c r="C175" s="11"/>
      <c r="D175" s="11"/>
      <c r="E175" s="9" t="str">
        <f>"202502008007"</f>
        <v>202502008007</v>
      </c>
      <c r="F175" s="9" t="s">
        <v>230</v>
      </c>
      <c r="G175" s="9" t="s">
        <v>19</v>
      </c>
      <c r="H175" s="10">
        <v>112.43</v>
      </c>
      <c r="I175" s="7">
        <v>2</v>
      </c>
      <c r="J175" s="9"/>
    </row>
    <row r="176" spans="1:10">
      <c r="A176" s="7">
        <v>174</v>
      </c>
      <c r="B176" s="11"/>
      <c r="C176" s="11"/>
      <c r="D176" s="11"/>
      <c r="E176" s="9" t="str">
        <f>"202502008012"</f>
        <v>202502008012</v>
      </c>
      <c r="F176" s="9" t="s">
        <v>231</v>
      </c>
      <c r="G176" s="9" t="s">
        <v>19</v>
      </c>
      <c r="H176" s="10">
        <v>109.38</v>
      </c>
      <c r="I176" s="7">
        <v>3</v>
      </c>
      <c r="J176" s="9"/>
    </row>
    <row r="177" spans="1:10">
      <c r="A177" s="7">
        <v>175</v>
      </c>
      <c r="B177" s="11"/>
      <c r="C177" s="11"/>
      <c r="D177" s="11"/>
      <c r="E177" s="9" t="str">
        <f>"202502008019"</f>
        <v>202502008019</v>
      </c>
      <c r="F177" s="9" t="s">
        <v>232</v>
      </c>
      <c r="G177" s="9" t="s">
        <v>19</v>
      </c>
      <c r="H177" s="10">
        <v>108.43</v>
      </c>
      <c r="I177" s="7">
        <v>4</v>
      </c>
      <c r="J177" s="9"/>
    </row>
    <row r="178" spans="1:10">
      <c r="A178" s="7">
        <v>176</v>
      </c>
      <c r="B178" s="11"/>
      <c r="C178" s="11"/>
      <c r="D178" s="11"/>
      <c r="E178" s="9" t="str">
        <f>"202502008008"</f>
        <v>202502008008</v>
      </c>
      <c r="F178" s="9" t="s">
        <v>233</v>
      </c>
      <c r="G178" s="9" t="s">
        <v>19</v>
      </c>
      <c r="H178" s="10">
        <v>108.12</v>
      </c>
      <c r="I178" s="7">
        <v>5</v>
      </c>
      <c r="J178" s="9"/>
    </row>
    <row r="179" spans="1:10">
      <c r="A179" s="7">
        <v>177</v>
      </c>
      <c r="B179" s="11"/>
      <c r="C179" s="11"/>
      <c r="D179" s="11"/>
      <c r="E179" s="9" t="str">
        <f>"202502008016"</f>
        <v>202502008016</v>
      </c>
      <c r="F179" s="9" t="s">
        <v>234</v>
      </c>
      <c r="G179" s="9" t="s">
        <v>19</v>
      </c>
      <c r="H179" s="10">
        <v>108.1</v>
      </c>
      <c r="I179" s="7">
        <v>6</v>
      </c>
      <c r="J179" s="9"/>
    </row>
    <row r="180" spans="1:10">
      <c r="A180" s="7">
        <v>178</v>
      </c>
      <c r="B180" s="11"/>
      <c r="C180" s="11"/>
      <c r="D180" s="11"/>
      <c r="E180" s="9" t="str">
        <f>"202502008010"</f>
        <v>202502008010</v>
      </c>
      <c r="F180" s="9" t="s">
        <v>235</v>
      </c>
      <c r="G180" s="9" t="s">
        <v>19</v>
      </c>
      <c r="H180" s="10">
        <v>104.88</v>
      </c>
      <c r="I180" s="7">
        <v>7</v>
      </c>
      <c r="J180" s="9"/>
    </row>
    <row r="181" spans="1:10">
      <c r="A181" s="7">
        <v>179</v>
      </c>
      <c r="B181" s="11"/>
      <c r="C181" s="11"/>
      <c r="D181" s="11"/>
      <c r="E181" s="9" t="str">
        <f>"202502008006"</f>
        <v>202502008006</v>
      </c>
      <c r="F181" s="9" t="s">
        <v>236</v>
      </c>
      <c r="G181" s="9" t="s">
        <v>19</v>
      </c>
      <c r="H181" s="10">
        <v>104.07</v>
      </c>
      <c r="I181" s="7">
        <v>8</v>
      </c>
      <c r="J181" s="9"/>
    </row>
    <row r="182" spans="1:10">
      <c r="A182" s="7">
        <v>180</v>
      </c>
      <c r="B182" s="11"/>
      <c r="C182" s="11"/>
      <c r="D182" s="11"/>
      <c r="E182" s="9" t="str">
        <f>"202502008001"</f>
        <v>202502008001</v>
      </c>
      <c r="F182" s="9" t="s">
        <v>237</v>
      </c>
      <c r="G182" s="9" t="s">
        <v>14</v>
      </c>
      <c r="H182" s="10">
        <v>102.67</v>
      </c>
      <c r="I182" s="7">
        <v>9</v>
      </c>
      <c r="J182" s="9"/>
    </row>
    <row r="183" spans="1:10">
      <c r="A183" s="7">
        <v>181</v>
      </c>
      <c r="B183" s="11"/>
      <c r="C183" s="11"/>
      <c r="D183" s="11"/>
      <c r="E183" s="9" t="str">
        <f>"202502008017"</f>
        <v>202502008017</v>
      </c>
      <c r="F183" s="9" t="s">
        <v>238</v>
      </c>
      <c r="G183" s="9" t="s">
        <v>19</v>
      </c>
      <c r="H183" s="10">
        <v>102.39</v>
      </c>
      <c r="I183" s="7">
        <v>10</v>
      </c>
      <c r="J183" s="9"/>
    </row>
    <row r="184" spans="1:10">
      <c r="A184" s="7">
        <v>182</v>
      </c>
      <c r="B184" s="11"/>
      <c r="C184" s="11"/>
      <c r="D184" s="11"/>
      <c r="E184" s="9" t="str">
        <f>"202502008024"</f>
        <v>202502008024</v>
      </c>
      <c r="F184" s="9" t="s">
        <v>239</v>
      </c>
      <c r="G184" s="9" t="s">
        <v>14</v>
      </c>
      <c r="H184" s="10">
        <v>101.96</v>
      </c>
      <c r="I184" s="7">
        <v>11</v>
      </c>
      <c r="J184" s="9"/>
    </row>
    <row r="185" spans="1:10">
      <c r="A185" s="7">
        <v>183</v>
      </c>
      <c r="B185" s="12"/>
      <c r="C185" s="12"/>
      <c r="D185" s="12"/>
      <c r="E185" s="9" t="str">
        <f>"202502008023"</f>
        <v>202502008023</v>
      </c>
      <c r="F185" s="9" t="s">
        <v>240</v>
      </c>
      <c r="G185" s="9" t="s">
        <v>19</v>
      </c>
      <c r="H185" s="10">
        <v>99.72</v>
      </c>
      <c r="I185" s="7">
        <v>12</v>
      </c>
      <c r="J185" s="9"/>
    </row>
    <row r="186" spans="1:10">
      <c r="A186" s="7">
        <v>184</v>
      </c>
      <c r="B186" s="8" t="s">
        <v>241</v>
      </c>
      <c r="C186" s="8" t="s">
        <v>228</v>
      </c>
      <c r="D186" s="8" t="str">
        <f>"251102"</f>
        <v>251102</v>
      </c>
      <c r="E186" s="9" t="str">
        <f>"202502008030"</f>
        <v>202502008030</v>
      </c>
      <c r="F186" s="9" t="s">
        <v>242</v>
      </c>
      <c r="G186" s="9" t="s">
        <v>19</v>
      </c>
      <c r="H186" s="10">
        <v>111.19</v>
      </c>
      <c r="I186" s="7">
        <v>1</v>
      </c>
      <c r="J186" s="9"/>
    </row>
    <row r="187" spans="1:10">
      <c r="A187" s="7">
        <v>185</v>
      </c>
      <c r="B187" s="11"/>
      <c r="C187" s="11"/>
      <c r="D187" s="11"/>
      <c r="E187" s="9" t="str">
        <f>"202502008029"</f>
        <v>202502008029</v>
      </c>
      <c r="F187" s="9" t="s">
        <v>243</v>
      </c>
      <c r="G187" s="9" t="s">
        <v>19</v>
      </c>
      <c r="H187" s="10">
        <v>106.69</v>
      </c>
      <c r="I187" s="7">
        <v>2</v>
      </c>
      <c r="J187" s="9"/>
    </row>
    <row r="188" spans="1:10">
      <c r="A188" s="7">
        <v>186</v>
      </c>
      <c r="B188" s="11"/>
      <c r="C188" s="11"/>
      <c r="D188" s="11"/>
      <c r="E188" s="9" t="str">
        <f>"202502009008"</f>
        <v>202502009008</v>
      </c>
      <c r="F188" s="9" t="s">
        <v>244</v>
      </c>
      <c r="G188" s="9" t="s">
        <v>19</v>
      </c>
      <c r="H188" s="10">
        <v>105.93</v>
      </c>
      <c r="I188" s="7">
        <v>3</v>
      </c>
      <c r="J188" s="9"/>
    </row>
    <row r="189" spans="1:10">
      <c r="A189" s="7">
        <v>187</v>
      </c>
      <c r="B189" s="11"/>
      <c r="C189" s="11"/>
      <c r="D189" s="11"/>
      <c r="E189" s="9" t="str">
        <f>"202502009004"</f>
        <v>202502009004</v>
      </c>
      <c r="F189" s="9" t="s">
        <v>245</v>
      </c>
      <c r="G189" s="9" t="s">
        <v>14</v>
      </c>
      <c r="H189" s="10">
        <v>105.91</v>
      </c>
      <c r="I189" s="7">
        <v>4</v>
      </c>
      <c r="J189" s="9"/>
    </row>
    <row r="190" spans="1:10">
      <c r="A190" s="7">
        <v>188</v>
      </c>
      <c r="B190" s="11"/>
      <c r="C190" s="11"/>
      <c r="D190" s="11"/>
      <c r="E190" s="9" t="str">
        <f>"202502008028"</f>
        <v>202502008028</v>
      </c>
      <c r="F190" s="9" t="s">
        <v>246</v>
      </c>
      <c r="G190" s="9" t="s">
        <v>19</v>
      </c>
      <c r="H190" s="10">
        <v>105.86</v>
      </c>
      <c r="I190" s="7">
        <v>5</v>
      </c>
      <c r="J190" s="9"/>
    </row>
    <row r="191" spans="1:10">
      <c r="A191" s="7">
        <v>189</v>
      </c>
      <c r="B191" s="12"/>
      <c r="C191" s="12"/>
      <c r="D191" s="12"/>
      <c r="E191" s="9" t="str">
        <f>"202502009005"</f>
        <v>202502009005</v>
      </c>
      <c r="F191" s="9" t="s">
        <v>247</v>
      </c>
      <c r="G191" s="9" t="s">
        <v>19</v>
      </c>
      <c r="H191" s="10">
        <v>105.61</v>
      </c>
      <c r="I191" s="7">
        <v>6</v>
      </c>
      <c r="J191" s="9"/>
    </row>
    <row r="192" spans="1:10">
      <c r="A192" s="7">
        <v>190</v>
      </c>
      <c r="B192" s="8" t="s">
        <v>248</v>
      </c>
      <c r="C192" s="8" t="s">
        <v>228</v>
      </c>
      <c r="D192" s="8" t="str">
        <f>"251103"</f>
        <v>251103</v>
      </c>
      <c r="E192" s="9" t="str">
        <f>"202502009021"</f>
        <v>202502009021</v>
      </c>
      <c r="F192" s="9" t="s">
        <v>249</v>
      </c>
      <c r="G192" s="9" t="s">
        <v>19</v>
      </c>
      <c r="H192" s="10">
        <v>112.56</v>
      </c>
      <c r="I192" s="7">
        <v>1</v>
      </c>
      <c r="J192" s="9"/>
    </row>
    <row r="193" spans="1:10">
      <c r="A193" s="7">
        <v>191</v>
      </c>
      <c r="B193" s="11"/>
      <c r="C193" s="11"/>
      <c r="D193" s="11"/>
      <c r="E193" s="9" t="str">
        <f>"202502009024"</f>
        <v>202502009024</v>
      </c>
      <c r="F193" s="9" t="s">
        <v>250</v>
      </c>
      <c r="G193" s="9" t="s">
        <v>19</v>
      </c>
      <c r="H193" s="10">
        <v>108.04</v>
      </c>
      <c r="I193" s="7">
        <v>2</v>
      </c>
      <c r="J193" s="9"/>
    </row>
    <row r="194" spans="1:10">
      <c r="A194" s="7">
        <v>192</v>
      </c>
      <c r="B194" s="11"/>
      <c r="C194" s="11"/>
      <c r="D194" s="11"/>
      <c r="E194" s="9" t="str">
        <f>"202502009029"</f>
        <v>202502009029</v>
      </c>
      <c r="F194" s="9" t="s">
        <v>251</v>
      </c>
      <c r="G194" s="9" t="s">
        <v>19</v>
      </c>
      <c r="H194" s="10">
        <v>106.97</v>
      </c>
      <c r="I194" s="7">
        <v>3</v>
      </c>
      <c r="J194" s="9"/>
    </row>
    <row r="195" spans="1:10">
      <c r="A195" s="7">
        <v>193</v>
      </c>
      <c r="B195" s="11"/>
      <c r="C195" s="11"/>
      <c r="D195" s="11"/>
      <c r="E195" s="9" t="str">
        <f>"202502009022"</f>
        <v>202502009022</v>
      </c>
      <c r="F195" s="9" t="s">
        <v>252</v>
      </c>
      <c r="G195" s="9" t="s">
        <v>19</v>
      </c>
      <c r="H195" s="10">
        <v>102.88</v>
      </c>
      <c r="I195" s="7">
        <v>4</v>
      </c>
      <c r="J195" s="9"/>
    </row>
    <row r="196" spans="1:10">
      <c r="A196" s="7">
        <v>194</v>
      </c>
      <c r="B196" s="11"/>
      <c r="C196" s="11"/>
      <c r="D196" s="11"/>
      <c r="E196" s="9" t="str">
        <f>"202502009020"</f>
        <v>202502009020</v>
      </c>
      <c r="F196" s="9" t="s">
        <v>253</v>
      </c>
      <c r="G196" s="9" t="s">
        <v>19</v>
      </c>
      <c r="H196" s="10">
        <v>101.27</v>
      </c>
      <c r="I196" s="7">
        <v>5</v>
      </c>
      <c r="J196" s="9"/>
    </row>
    <row r="197" spans="1:10">
      <c r="A197" s="7">
        <v>195</v>
      </c>
      <c r="B197" s="12"/>
      <c r="C197" s="12"/>
      <c r="D197" s="12"/>
      <c r="E197" s="9" t="str">
        <f>"202502009019"</f>
        <v>202502009019</v>
      </c>
      <c r="F197" s="9" t="s">
        <v>254</v>
      </c>
      <c r="G197" s="9" t="s">
        <v>19</v>
      </c>
      <c r="H197" s="10">
        <v>97.04</v>
      </c>
      <c r="I197" s="7">
        <v>6</v>
      </c>
      <c r="J197" s="9"/>
    </row>
    <row r="198" spans="1:10">
      <c r="A198" s="7">
        <v>196</v>
      </c>
      <c r="B198" s="8" t="s">
        <v>255</v>
      </c>
      <c r="C198" s="8" t="s">
        <v>256</v>
      </c>
      <c r="D198" s="8" t="str">
        <f>"251201"</f>
        <v>251201</v>
      </c>
      <c r="E198" s="9" t="str">
        <f>"202502010010"</f>
        <v>202502010010</v>
      </c>
      <c r="F198" s="9" t="s">
        <v>257</v>
      </c>
      <c r="G198" s="9" t="s">
        <v>19</v>
      </c>
      <c r="H198" s="10">
        <v>116.78</v>
      </c>
      <c r="I198" s="7">
        <v>1</v>
      </c>
      <c r="J198" s="9"/>
    </row>
    <row r="199" spans="1:10">
      <c r="A199" s="7">
        <v>197</v>
      </c>
      <c r="B199" s="11"/>
      <c r="C199" s="11"/>
      <c r="D199" s="11"/>
      <c r="E199" s="9" t="str">
        <f>"202502010007"</f>
        <v>202502010007</v>
      </c>
      <c r="F199" s="9" t="s">
        <v>258</v>
      </c>
      <c r="G199" s="9" t="s">
        <v>14</v>
      </c>
      <c r="H199" s="10">
        <v>106.32</v>
      </c>
      <c r="I199" s="7">
        <v>2</v>
      </c>
      <c r="J199" s="9"/>
    </row>
    <row r="200" spans="1:10">
      <c r="A200" s="7">
        <v>198</v>
      </c>
      <c r="B200" s="12"/>
      <c r="C200" s="12"/>
      <c r="D200" s="12"/>
      <c r="E200" s="9" t="str">
        <f>"202502010004"</f>
        <v>202502010004</v>
      </c>
      <c r="F200" s="9" t="s">
        <v>259</v>
      </c>
      <c r="G200" s="9" t="s">
        <v>14</v>
      </c>
      <c r="H200" s="10">
        <v>102.34</v>
      </c>
      <c r="I200" s="7">
        <v>3</v>
      </c>
      <c r="J200" s="9"/>
    </row>
    <row r="201" spans="1:10">
      <c r="A201" s="7">
        <v>199</v>
      </c>
      <c r="B201" s="8" t="s">
        <v>260</v>
      </c>
      <c r="C201" s="8" t="s">
        <v>146</v>
      </c>
      <c r="D201" s="8" t="str">
        <f>"251301"</f>
        <v>251301</v>
      </c>
      <c r="E201" s="9" t="str">
        <f>"202502010025"</f>
        <v>202502010025</v>
      </c>
      <c r="F201" s="9" t="s">
        <v>261</v>
      </c>
      <c r="G201" s="9" t="s">
        <v>19</v>
      </c>
      <c r="H201" s="10">
        <v>110.95</v>
      </c>
      <c r="I201" s="7">
        <v>1</v>
      </c>
      <c r="J201" s="9"/>
    </row>
    <row r="202" spans="1:10">
      <c r="A202" s="7">
        <v>200</v>
      </c>
      <c r="B202" s="11"/>
      <c r="C202" s="11"/>
      <c r="D202" s="11"/>
      <c r="E202" s="9" t="str">
        <f>"202502011002"</f>
        <v>202502011002</v>
      </c>
      <c r="F202" s="9" t="s">
        <v>262</v>
      </c>
      <c r="G202" s="9" t="s">
        <v>19</v>
      </c>
      <c r="H202" s="10">
        <v>110.35</v>
      </c>
      <c r="I202" s="7">
        <v>2</v>
      </c>
      <c r="J202" s="9"/>
    </row>
    <row r="203" spans="1:10">
      <c r="A203" s="7">
        <v>201</v>
      </c>
      <c r="B203" s="12"/>
      <c r="C203" s="12"/>
      <c r="D203" s="12"/>
      <c r="E203" s="9" t="str">
        <f>"202502010023"</f>
        <v>202502010023</v>
      </c>
      <c r="F203" s="9" t="s">
        <v>263</v>
      </c>
      <c r="G203" s="9" t="s">
        <v>19</v>
      </c>
      <c r="H203" s="10">
        <v>108.86</v>
      </c>
      <c r="I203" s="7">
        <v>3</v>
      </c>
      <c r="J203" s="9"/>
    </row>
    <row r="204" spans="1:10">
      <c r="A204" s="7">
        <v>202</v>
      </c>
      <c r="B204" s="8" t="s">
        <v>264</v>
      </c>
      <c r="C204" s="8" t="s">
        <v>265</v>
      </c>
      <c r="D204" s="8" t="str">
        <f>"251401"</f>
        <v>251401</v>
      </c>
      <c r="E204" s="9" t="str">
        <f>"202502011010"</f>
        <v>202502011010</v>
      </c>
      <c r="F204" s="9" t="s">
        <v>266</v>
      </c>
      <c r="G204" s="9" t="s">
        <v>19</v>
      </c>
      <c r="H204" s="10">
        <v>115.64</v>
      </c>
      <c r="I204" s="7">
        <v>1</v>
      </c>
      <c r="J204" s="9"/>
    </row>
    <row r="205" spans="1:10">
      <c r="A205" s="7">
        <v>203</v>
      </c>
      <c r="B205" s="11"/>
      <c r="C205" s="11"/>
      <c r="D205" s="11"/>
      <c r="E205" s="9" t="str">
        <f>"202502012008"</f>
        <v>202502012008</v>
      </c>
      <c r="F205" s="9" t="s">
        <v>267</v>
      </c>
      <c r="G205" s="9" t="s">
        <v>14</v>
      </c>
      <c r="H205" s="10">
        <v>114.76</v>
      </c>
      <c r="I205" s="7">
        <v>2</v>
      </c>
      <c r="J205" s="9"/>
    </row>
    <row r="206" spans="1:10">
      <c r="A206" s="7">
        <v>204</v>
      </c>
      <c r="B206" s="12"/>
      <c r="C206" s="12"/>
      <c r="D206" s="12"/>
      <c r="E206" s="9" t="str">
        <f>"202502011016"</f>
        <v>202502011016</v>
      </c>
      <c r="F206" s="9" t="s">
        <v>268</v>
      </c>
      <c r="G206" s="9" t="s">
        <v>14</v>
      </c>
      <c r="H206" s="10">
        <v>114.65</v>
      </c>
      <c r="I206" s="7">
        <v>3</v>
      </c>
      <c r="J206" s="9"/>
    </row>
    <row r="207" spans="1:10">
      <c r="A207" s="7">
        <v>205</v>
      </c>
      <c r="B207" s="8" t="s">
        <v>269</v>
      </c>
      <c r="C207" s="8" t="s">
        <v>153</v>
      </c>
      <c r="D207" s="8" t="str">
        <f>"251501"</f>
        <v>251501</v>
      </c>
      <c r="E207" s="9" t="str">
        <f>"202502013001"</f>
        <v>202502013001</v>
      </c>
      <c r="F207" s="9" t="s">
        <v>270</v>
      </c>
      <c r="G207" s="9" t="s">
        <v>19</v>
      </c>
      <c r="H207" s="10">
        <v>114.83</v>
      </c>
      <c r="I207" s="7">
        <v>1</v>
      </c>
      <c r="J207" s="9"/>
    </row>
    <row r="208" spans="1:10">
      <c r="A208" s="7">
        <v>206</v>
      </c>
      <c r="B208" s="11"/>
      <c r="C208" s="11"/>
      <c r="D208" s="11"/>
      <c r="E208" s="9" t="str">
        <f>"202502015012"</f>
        <v>202502015012</v>
      </c>
      <c r="F208" s="9" t="s">
        <v>271</v>
      </c>
      <c r="G208" s="9" t="s">
        <v>19</v>
      </c>
      <c r="H208" s="10">
        <v>110.54</v>
      </c>
      <c r="I208" s="7">
        <v>2</v>
      </c>
      <c r="J208" s="9"/>
    </row>
    <row r="209" spans="1:10">
      <c r="A209" s="7">
        <v>207</v>
      </c>
      <c r="B209" s="12"/>
      <c r="C209" s="12"/>
      <c r="D209" s="12"/>
      <c r="E209" s="9" t="str">
        <f>"202502013018"</f>
        <v>202502013018</v>
      </c>
      <c r="F209" s="9" t="s">
        <v>272</v>
      </c>
      <c r="G209" s="9" t="s">
        <v>19</v>
      </c>
      <c r="H209" s="10">
        <v>110.03</v>
      </c>
      <c r="I209" s="7">
        <v>3</v>
      </c>
      <c r="J209" s="9"/>
    </row>
    <row r="210" spans="1:10">
      <c r="A210" s="7">
        <v>208</v>
      </c>
      <c r="B210" s="8" t="s">
        <v>273</v>
      </c>
      <c r="C210" s="8" t="s">
        <v>274</v>
      </c>
      <c r="D210" s="8" t="str">
        <f>"251601"</f>
        <v>251601</v>
      </c>
      <c r="E210" s="9" t="str">
        <f>"202502015026"</f>
        <v>202502015026</v>
      </c>
      <c r="F210" s="9" t="s">
        <v>275</v>
      </c>
      <c r="G210" s="9" t="s">
        <v>19</v>
      </c>
      <c r="H210" s="10">
        <v>116.09</v>
      </c>
      <c r="I210" s="7">
        <v>1</v>
      </c>
      <c r="J210" s="9"/>
    </row>
    <row r="211" spans="1:10">
      <c r="A211" s="7">
        <v>209</v>
      </c>
      <c r="B211" s="11"/>
      <c r="C211" s="11"/>
      <c r="D211" s="11"/>
      <c r="E211" s="9" t="str">
        <f>"202502016012"</f>
        <v>202502016012</v>
      </c>
      <c r="F211" s="9" t="s">
        <v>276</v>
      </c>
      <c r="G211" s="9" t="s">
        <v>14</v>
      </c>
      <c r="H211" s="10">
        <v>112.16</v>
      </c>
      <c r="I211" s="7">
        <v>2</v>
      </c>
      <c r="J211" s="9"/>
    </row>
    <row r="212" spans="1:10">
      <c r="A212" s="7">
        <v>210</v>
      </c>
      <c r="B212" s="12"/>
      <c r="C212" s="12"/>
      <c r="D212" s="12"/>
      <c r="E212" s="9" t="str">
        <f>"202502016007"</f>
        <v>202502016007</v>
      </c>
      <c r="F212" s="9" t="s">
        <v>277</v>
      </c>
      <c r="G212" s="9" t="s">
        <v>19</v>
      </c>
      <c r="H212" s="10">
        <v>109.21</v>
      </c>
      <c r="I212" s="7">
        <v>3</v>
      </c>
      <c r="J212" s="9"/>
    </row>
    <row r="213" spans="1:10">
      <c r="A213" s="7">
        <v>211</v>
      </c>
      <c r="B213" s="8" t="s">
        <v>278</v>
      </c>
      <c r="C213" s="8" t="s">
        <v>279</v>
      </c>
      <c r="D213" s="8" t="str">
        <f>"251701"</f>
        <v>251701</v>
      </c>
      <c r="E213" s="9" t="str">
        <f>"202502017003"</f>
        <v>202502017003</v>
      </c>
      <c r="F213" s="9" t="s">
        <v>280</v>
      </c>
      <c r="G213" s="9" t="s">
        <v>19</v>
      </c>
      <c r="H213" s="10">
        <v>119.85</v>
      </c>
      <c r="I213" s="7">
        <v>1</v>
      </c>
      <c r="J213" s="9"/>
    </row>
    <row r="214" spans="1:10">
      <c r="A214" s="7">
        <v>212</v>
      </c>
      <c r="B214" s="11"/>
      <c r="C214" s="11"/>
      <c r="D214" s="11"/>
      <c r="E214" s="9" t="str">
        <f>"202502017006"</f>
        <v>202502017006</v>
      </c>
      <c r="F214" s="9" t="s">
        <v>281</v>
      </c>
      <c r="G214" s="9" t="s">
        <v>14</v>
      </c>
      <c r="H214" s="10">
        <v>116.05</v>
      </c>
      <c r="I214" s="7">
        <v>2</v>
      </c>
      <c r="J214" s="9"/>
    </row>
    <row r="215" spans="1:10">
      <c r="A215" s="7">
        <v>213</v>
      </c>
      <c r="B215" s="11"/>
      <c r="C215" s="11"/>
      <c r="D215" s="11"/>
      <c r="E215" s="9" t="str">
        <f>"202502017029"</f>
        <v>202502017029</v>
      </c>
      <c r="F215" s="9" t="s">
        <v>282</v>
      </c>
      <c r="G215" s="9" t="s">
        <v>14</v>
      </c>
      <c r="H215" s="10">
        <v>112.41</v>
      </c>
      <c r="I215" s="7">
        <v>3</v>
      </c>
      <c r="J215" s="9"/>
    </row>
    <row r="216" spans="1:10">
      <c r="A216" s="7">
        <v>214</v>
      </c>
      <c r="B216" s="11"/>
      <c r="C216" s="11"/>
      <c r="D216" s="11"/>
      <c r="E216" s="9" t="str">
        <f>"202502018008"</f>
        <v>202502018008</v>
      </c>
      <c r="F216" s="9" t="s">
        <v>283</v>
      </c>
      <c r="G216" s="9" t="s">
        <v>14</v>
      </c>
      <c r="H216" s="10">
        <v>111.88</v>
      </c>
      <c r="I216" s="7">
        <v>4</v>
      </c>
      <c r="J216" s="9"/>
    </row>
    <row r="217" spans="1:10">
      <c r="A217" s="7">
        <v>215</v>
      </c>
      <c r="B217" s="11"/>
      <c r="C217" s="11"/>
      <c r="D217" s="11"/>
      <c r="E217" s="9" t="str">
        <f>"202502018003"</f>
        <v>202502018003</v>
      </c>
      <c r="F217" s="9" t="s">
        <v>284</v>
      </c>
      <c r="G217" s="9" t="s">
        <v>19</v>
      </c>
      <c r="H217" s="10">
        <v>110.44</v>
      </c>
      <c r="I217" s="7">
        <v>5</v>
      </c>
      <c r="J217" s="9"/>
    </row>
    <row r="218" spans="1:10">
      <c r="A218" s="7">
        <v>216</v>
      </c>
      <c r="B218" s="12"/>
      <c r="C218" s="12"/>
      <c r="D218" s="12"/>
      <c r="E218" s="9" t="str">
        <f>"202502018015"</f>
        <v>202502018015</v>
      </c>
      <c r="F218" s="9" t="s">
        <v>285</v>
      </c>
      <c r="G218" s="9" t="s">
        <v>19</v>
      </c>
      <c r="H218" s="10">
        <v>110.04</v>
      </c>
      <c r="I218" s="7">
        <v>6</v>
      </c>
      <c r="J218" s="9"/>
    </row>
    <row r="219" spans="1:10">
      <c r="A219" s="7">
        <v>217</v>
      </c>
      <c r="B219" s="8" t="s">
        <v>278</v>
      </c>
      <c r="C219" s="8" t="s">
        <v>286</v>
      </c>
      <c r="D219" s="8" t="str">
        <f>"251702"</f>
        <v>251702</v>
      </c>
      <c r="E219" s="9" t="str">
        <f>"202502018029"</f>
        <v>202502018029</v>
      </c>
      <c r="F219" s="9" t="s">
        <v>287</v>
      </c>
      <c r="G219" s="9" t="s">
        <v>19</v>
      </c>
      <c r="H219" s="10">
        <v>117.12</v>
      </c>
      <c r="I219" s="7">
        <v>1</v>
      </c>
      <c r="J219" s="9"/>
    </row>
    <row r="220" spans="1:10">
      <c r="A220" s="7">
        <v>218</v>
      </c>
      <c r="B220" s="11"/>
      <c r="C220" s="11"/>
      <c r="D220" s="11"/>
      <c r="E220" s="9" t="str">
        <f>"202502019003"</f>
        <v>202502019003</v>
      </c>
      <c r="F220" s="9" t="s">
        <v>288</v>
      </c>
      <c r="G220" s="9" t="s">
        <v>19</v>
      </c>
      <c r="H220" s="10">
        <v>111.76</v>
      </c>
      <c r="I220" s="7">
        <v>2</v>
      </c>
      <c r="J220" s="9"/>
    </row>
    <row r="221" spans="1:10">
      <c r="A221" s="7">
        <v>219</v>
      </c>
      <c r="B221" s="12"/>
      <c r="C221" s="12"/>
      <c r="D221" s="12"/>
      <c r="E221" s="9" t="str">
        <f>"202502019012"</f>
        <v>202502019012</v>
      </c>
      <c r="F221" s="9" t="s">
        <v>289</v>
      </c>
      <c r="G221" s="9" t="s">
        <v>19</v>
      </c>
      <c r="H221" s="10">
        <v>111.27</v>
      </c>
      <c r="I221" s="7">
        <v>3</v>
      </c>
      <c r="J221" s="9"/>
    </row>
    <row r="222" spans="1:10">
      <c r="A222" s="7">
        <v>220</v>
      </c>
      <c r="B222" s="8" t="s">
        <v>290</v>
      </c>
      <c r="C222" s="8" t="s">
        <v>291</v>
      </c>
      <c r="D222" s="8" t="str">
        <f>"251801"</f>
        <v>251801</v>
      </c>
      <c r="E222" s="9" t="str">
        <f>"202502021001"</f>
        <v>202502021001</v>
      </c>
      <c r="F222" s="9" t="s">
        <v>292</v>
      </c>
      <c r="G222" s="9" t="s">
        <v>19</v>
      </c>
      <c r="H222" s="10">
        <v>116.92</v>
      </c>
      <c r="I222" s="7">
        <v>1</v>
      </c>
      <c r="J222" s="9"/>
    </row>
    <row r="223" spans="1:10">
      <c r="A223" s="7">
        <v>221</v>
      </c>
      <c r="B223" s="11"/>
      <c r="C223" s="11"/>
      <c r="D223" s="11"/>
      <c r="E223" s="9" t="str">
        <f>"202502020017"</f>
        <v>202502020017</v>
      </c>
      <c r="F223" s="9" t="s">
        <v>293</v>
      </c>
      <c r="G223" s="9" t="s">
        <v>19</v>
      </c>
      <c r="H223" s="10">
        <v>113.84</v>
      </c>
      <c r="I223" s="7">
        <v>2</v>
      </c>
      <c r="J223" s="9"/>
    </row>
    <row r="224" spans="1:10">
      <c r="A224" s="7">
        <v>222</v>
      </c>
      <c r="B224" s="12"/>
      <c r="C224" s="12"/>
      <c r="D224" s="12"/>
      <c r="E224" s="9" t="str">
        <f>"202502020029"</f>
        <v>202502020029</v>
      </c>
      <c r="F224" s="9" t="s">
        <v>294</v>
      </c>
      <c r="G224" s="9" t="s">
        <v>19</v>
      </c>
      <c r="H224" s="10">
        <v>112.47</v>
      </c>
      <c r="I224" s="7">
        <v>3</v>
      </c>
      <c r="J224" s="9"/>
    </row>
    <row r="225" spans="1:10">
      <c r="A225" s="7">
        <v>223</v>
      </c>
      <c r="B225" s="8" t="s">
        <v>295</v>
      </c>
      <c r="C225" s="8" t="s">
        <v>296</v>
      </c>
      <c r="D225" s="8" t="str">
        <f>"251901"</f>
        <v>251901</v>
      </c>
      <c r="E225" s="9" t="str">
        <f>"202502022025"</f>
        <v>202502022025</v>
      </c>
      <c r="F225" s="9" t="s">
        <v>297</v>
      </c>
      <c r="G225" s="9" t="s">
        <v>19</v>
      </c>
      <c r="H225" s="10">
        <v>120.21</v>
      </c>
      <c r="I225" s="7">
        <v>1</v>
      </c>
      <c r="J225" s="9"/>
    </row>
    <row r="226" spans="1:10">
      <c r="A226" s="7">
        <v>224</v>
      </c>
      <c r="B226" s="11"/>
      <c r="C226" s="11"/>
      <c r="D226" s="11"/>
      <c r="E226" s="9" t="str">
        <f>"202502021021"</f>
        <v>202502021021</v>
      </c>
      <c r="F226" s="9" t="s">
        <v>298</v>
      </c>
      <c r="G226" s="9" t="s">
        <v>19</v>
      </c>
      <c r="H226" s="10">
        <v>115.15</v>
      </c>
      <c r="I226" s="7">
        <v>2</v>
      </c>
      <c r="J226" s="9"/>
    </row>
    <row r="227" spans="1:10">
      <c r="A227" s="7">
        <v>225</v>
      </c>
      <c r="B227" s="12"/>
      <c r="C227" s="12"/>
      <c r="D227" s="12"/>
      <c r="E227" s="9" t="str">
        <f>"202502023010"</f>
        <v>202502023010</v>
      </c>
      <c r="F227" s="9" t="s">
        <v>299</v>
      </c>
      <c r="G227" s="9" t="s">
        <v>19</v>
      </c>
      <c r="H227" s="10">
        <v>112.51</v>
      </c>
      <c r="I227" s="7">
        <v>3</v>
      </c>
      <c r="J227" s="9"/>
    </row>
    <row r="228" spans="1:10">
      <c r="A228" s="7">
        <v>226</v>
      </c>
      <c r="B228" s="8" t="s">
        <v>300</v>
      </c>
      <c r="C228" s="8" t="s">
        <v>146</v>
      </c>
      <c r="D228" s="8" t="str">
        <f>"252001"</f>
        <v>252001</v>
      </c>
      <c r="E228" s="9" t="str">
        <f>"202502026029"</f>
        <v>202502026029</v>
      </c>
      <c r="F228" s="9" t="s">
        <v>301</v>
      </c>
      <c r="G228" s="9" t="s">
        <v>19</v>
      </c>
      <c r="H228" s="10">
        <v>114.58</v>
      </c>
      <c r="I228" s="7">
        <v>1</v>
      </c>
      <c r="J228" s="9"/>
    </row>
    <row r="229" spans="1:10">
      <c r="A229" s="7">
        <v>227</v>
      </c>
      <c r="B229" s="11"/>
      <c r="C229" s="11"/>
      <c r="D229" s="11"/>
      <c r="E229" s="9" t="str">
        <f>"202502025028"</f>
        <v>202502025028</v>
      </c>
      <c r="F229" s="9" t="s">
        <v>302</v>
      </c>
      <c r="G229" s="9" t="s">
        <v>14</v>
      </c>
      <c r="H229" s="10">
        <v>114.05</v>
      </c>
      <c r="I229" s="7">
        <v>2</v>
      </c>
      <c r="J229" s="9"/>
    </row>
    <row r="230" spans="1:10">
      <c r="A230" s="7">
        <v>228</v>
      </c>
      <c r="B230" s="11"/>
      <c r="C230" s="11"/>
      <c r="D230" s="11"/>
      <c r="E230" s="9" t="str">
        <f>"202502025017"</f>
        <v>202502025017</v>
      </c>
      <c r="F230" s="9" t="s">
        <v>303</v>
      </c>
      <c r="G230" s="9" t="s">
        <v>19</v>
      </c>
      <c r="H230" s="10">
        <v>112.89</v>
      </c>
      <c r="I230" s="7">
        <v>3</v>
      </c>
      <c r="J230" s="9"/>
    </row>
    <row r="231" spans="1:10">
      <c r="A231" s="7">
        <v>229</v>
      </c>
      <c r="B231" s="11"/>
      <c r="C231" s="11"/>
      <c r="D231" s="11"/>
      <c r="E231" s="9" t="str">
        <f>"202502026017"</f>
        <v>202502026017</v>
      </c>
      <c r="F231" s="9" t="s">
        <v>304</v>
      </c>
      <c r="G231" s="9" t="s">
        <v>19</v>
      </c>
      <c r="H231" s="10">
        <v>109.99</v>
      </c>
      <c r="I231" s="7">
        <v>4</v>
      </c>
      <c r="J231" s="9"/>
    </row>
    <row r="232" spans="1:10">
      <c r="A232" s="7">
        <v>230</v>
      </c>
      <c r="B232" s="11"/>
      <c r="C232" s="11"/>
      <c r="D232" s="11"/>
      <c r="E232" s="9" t="str">
        <f>"202502024004"</f>
        <v>202502024004</v>
      </c>
      <c r="F232" s="9" t="s">
        <v>305</v>
      </c>
      <c r="G232" s="9" t="s">
        <v>19</v>
      </c>
      <c r="H232" s="10">
        <v>109.72</v>
      </c>
      <c r="I232" s="7">
        <v>5</v>
      </c>
      <c r="J232" s="9"/>
    </row>
    <row r="233" spans="1:10">
      <c r="A233" s="7">
        <v>231</v>
      </c>
      <c r="B233" s="11"/>
      <c r="C233" s="11"/>
      <c r="D233" s="11"/>
      <c r="E233" s="9" t="str">
        <f>"202502024030"</f>
        <v>202502024030</v>
      </c>
      <c r="F233" s="9" t="s">
        <v>306</v>
      </c>
      <c r="G233" s="9" t="s">
        <v>14</v>
      </c>
      <c r="H233" s="10">
        <v>109.44</v>
      </c>
      <c r="I233" s="7">
        <v>6</v>
      </c>
      <c r="J233" s="9"/>
    </row>
    <row r="234" spans="1:10">
      <c r="A234" s="7">
        <v>232</v>
      </c>
      <c r="B234" s="11"/>
      <c r="C234" s="11"/>
      <c r="D234" s="11"/>
      <c r="E234" s="9" t="str">
        <f>"202502025001"</f>
        <v>202502025001</v>
      </c>
      <c r="F234" s="9" t="s">
        <v>307</v>
      </c>
      <c r="G234" s="9" t="s">
        <v>19</v>
      </c>
      <c r="H234" s="10">
        <v>108.69</v>
      </c>
      <c r="I234" s="7">
        <v>7</v>
      </c>
      <c r="J234" s="9"/>
    </row>
    <row r="235" spans="1:10">
      <c r="A235" s="7">
        <v>233</v>
      </c>
      <c r="B235" s="11"/>
      <c r="C235" s="11"/>
      <c r="D235" s="11"/>
      <c r="E235" s="9" t="str">
        <f>"202502024014"</f>
        <v>202502024014</v>
      </c>
      <c r="F235" s="9" t="s">
        <v>308</v>
      </c>
      <c r="G235" s="9" t="s">
        <v>19</v>
      </c>
      <c r="H235" s="10">
        <v>108.09</v>
      </c>
      <c r="I235" s="7">
        <v>8</v>
      </c>
      <c r="J235" s="9"/>
    </row>
    <row r="236" spans="1:10">
      <c r="A236" s="7">
        <v>234</v>
      </c>
      <c r="B236" s="12"/>
      <c r="C236" s="12"/>
      <c r="D236" s="12"/>
      <c r="E236" s="9" t="str">
        <f>"202502025024"</f>
        <v>202502025024</v>
      </c>
      <c r="F236" s="9" t="s">
        <v>309</v>
      </c>
      <c r="G236" s="9" t="s">
        <v>19</v>
      </c>
      <c r="H236" s="10">
        <v>107.93</v>
      </c>
      <c r="I236" s="7">
        <v>9</v>
      </c>
      <c r="J236" s="9"/>
    </row>
    <row r="237" spans="1:10">
      <c r="A237" s="7">
        <v>235</v>
      </c>
      <c r="B237" s="8" t="s">
        <v>310</v>
      </c>
      <c r="C237" s="8" t="s">
        <v>228</v>
      </c>
      <c r="D237" s="8" t="str">
        <f>"252002"</f>
        <v>252002</v>
      </c>
      <c r="E237" s="9" t="str">
        <f>"202502027022"</f>
        <v>202502027022</v>
      </c>
      <c r="F237" s="9" t="s">
        <v>311</v>
      </c>
      <c r="G237" s="9" t="s">
        <v>19</v>
      </c>
      <c r="H237" s="10">
        <v>114.69</v>
      </c>
      <c r="I237" s="7">
        <v>1</v>
      </c>
      <c r="J237" s="9"/>
    </row>
    <row r="238" spans="1:10">
      <c r="A238" s="7">
        <v>236</v>
      </c>
      <c r="B238" s="11"/>
      <c r="C238" s="11"/>
      <c r="D238" s="11"/>
      <c r="E238" s="9" t="str">
        <f>"202502027007"</f>
        <v>202502027007</v>
      </c>
      <c r="F238" s="9" t="s">
        <v>312</v>
      </c>
      <c r="G238" s="9" t="s">
        <v>19</v>
      </c>
      <c r="H238" s="10">
        <v>114.05</v>
      </c>
      <c r="I238" s="7">
        <v>2</v>
      </c>
      <c r="J238" s="9"/>
    </row>
    <row r="239" spans="1:10">
      <c r="A239" s="7">
        <v>237</v>
      </c>
      <c r="B239" s="11"/>
      <c r="C239" s="11"/>
      <c r="D239" s="11"/>
      <c r="E239" s="9" t="str">
        <f>"202502026030"</f>
        <v>202502026030</v>
      </c>
      <c r="F239" s="9" t="s">
        <v>313</v>
      </c>
      <c r="G239" s="9" t="s">
        <v>14</v>
      </c>
      <c r="H239" s="10">
        <v>110.14</v>
      </c>
      <c r="I239" s="7">
        <v>3</v>
      </c>
      <c r="J239" s="9"/>
    </row>
    <row r="240" spans="1:10">
      <c r="A240" s="7">
        <v>238</v>
      </c>
      <c r="B240" s="11"/>
      <c r="C240" s="11"/>
      <c r="D240" s="11"/>
      <c r="E240" s="9" t="str">
        <f>"202502028008"</f>
        <v>202502028008</v>
      </c>
      <c r="F240" s="9" t="s">
        <v>314</v>
      </c>
      <c r="G240" s="9" t="s">
        <v>19</v>
      </c>
      <c r="H240" s="10">
        <v>108.11</v>
      </c>
      <c r="I240" s="7">
        <v>4</v>
      </c>
      <c r="J240" s="9"/>
    </row>
    <row r="241" spans="1:10">
      <c r="A241" s="7">
        <v>239</v>
      </c>
      <c r="B241" s="11"/>
      <c r="C241" s="11"/>
      <c r="D241" s="11"/>
      <c r="E241" s="9" t="str">
        <f>"202502027002"</f>
        <v>202502027002</v>
      </c>
      <c r="F241" s="9" t="s">
        <v>315</v>
      </c>
      <c r="G241" s="9" t="s">
        <v>19</v>
      </c>
      <c r="H241" s="10">
        <v>107.65</v>
      </c>
      <c r="I241" s="7">
        <v>5</v>
      </c>
      <c r="J241" s="9"/>
    </row>
    <row r="242" spans="1:10">
      <c r="A242" s="7">
        <v>240</v>
      </c>
      <c r="B242" s="12"/>
      <c r="C242" s="12"/>
      <c r="D242" s="12"/>
      <c r="E242" s="9" t="str">
        <f>"202502028010"</f>
        <v>202502028010</v>
      </c>
      <c r="F242" s="9" t="s">
        <v>316</v>
      </c>
      <c r="G242" s="9" t="s">
        <v>19</v>
      </c>
      <c r="H242" s="10">
        <v>106.46</v>
      </c>
      <c r="I242" s="7">
        <v>6</v>
      </c>
      <c r="J242" s="9"/>
    </row>
  </sheetData>
  <autoFilter xmlns:etc="http://www.wps.cn/officeDocument/2017/etCustomData" ref="A2:J242" etc:filterBottomFollowUsedRange="0">
    <extLst/>
  </autoFilter>
  <sortState ref="A3:K2151">
    <sortCondition ref="H3:H2151" descending="1"/>
  </sortState>
  <mergeCells count="126">
    <mergeCell ref="A1:J1"/>
    <mergeCell ref="B3:B25"/>
    <mergeCell ref="B26:B34"/>
    <mergeCell ref="B35:B40"/>
    <mergeCell ref="B41:B46"/>
    <mergeCell ref="B47:B50"/>
    <mergeCell ref="B51:B62"/>
    <mergeCell ref="B63:B65"/>
    <mergeCell ref="B66:B74"/>
    <mergeCell ref="B75:B110"/>
    <mergeCell ref="B111:B119"/>
    <mergeCell ref="B120:B122"/>
    <mergeCell ref="B123:B125"/>
    <mergeCell ref="B126:B137"/>
    <mergeCell ref="B138:B140"/>
    <mergeCell ref="B141:B143"/>
    <mergeCell ref="B144:B149"/>
    <mergeCell ref="B150:B152"/>
    <mergeCell ref="B153:B170"/>
    <mergeCell ref="B171:B173"/>
    <mergeCell ref="B174:B185"/>
    <mergeCell ref="B186:B191"/>
    <mergeCell ref="B192:B197"/>
    <mergeCell ref="B198:B200"/>
    <mergeCell ref="B201:B203"/>
    <mergeCell ref="B204:B206"/>
    <mergeCell ref="B207:B209"/>
    <mergeCell ref="B210:B212"/>
    <mergeCell ref="B213:B218"/>
    <mergeCell ref="B219:B221"/>
    <mergeCell ref="B222:B224"/>
    <mergeCell ref="B225:B227"/>
    <mergeCell ref="B228:B236"/>
    <mergeCell ref="B237:B242"/>
    <mergeCell ref="C3:C8"/>
    <mergeCell ref="C9:C23"/>
    <mergeCell ref="C24:C25"/>
    <mergeCell ref="C26:C28"/>
    <mergeCell ref="C29:C31"/>
    <mergeCell ref="C32:C34"/>
    <mergeCell ref="C35:C37"/>
    <mergeCell ref="C38:C40"/>
    <mergeCell ref="C41:C43"/>
    <mergeCell ref="C44:C46"/>
    <mergeCell ref="C47:C50"/>
    <mergeCell ref="C51:C53"/>
    <mergeCell ref="C54:C56"/>
    <mergeCell ref="C57:C59"/>
    <mergeCell ref="C60:C62"/>
    <mergeCell ref="C63:C65"/>
    <mergeCell ref="C66:C74"/>
    <mergeCell ref="C75:C110"/>
    <mergeCell ref="C111:C116"/>
    <mergeCell ref="C117:C119"/>
    <mergeCell ref="C120:C122"/>
    <mergeCell ref="C123:C125"/>
    <mergeCell ref="C126:C137"/>
    <mergeCell ref="C138:C140"/>
    <mergeCell ref="C141:C143"/>
    <mergeCell ref="C144:C146"/>
    <mergeCell ref="C147:C149"/>
    <mergeCell ref="C150:C152"/>
    <mergeCell ref="C153:C161"/>
    <mergeCell ref="C162:C167"/>
    <mergeCell ref="C168:C170"/>
    <mergeCell ref="C171:C173"/>
    <mergeCell ref="C174:C185"/>
    <mergeCell ref="C186:C191"/>
    <mergeCell ref="C192:C197"/>
    <mergeCell ref="C198:C200"/>
    <mergeCell ref="C201:C203"/>
    <mergeCell ref="C204:C206"/>
    <mergeCell ref="C207:C209"/>
    <mergeCell ref="C210:C212"/>
    <mergeCell ref="C213:C218"/>
    <mergeCell ref="C219:C221"/>
    <mergeCell ref="C222:C224"/>
    <mergeCell ref="C225:C227"/>
    <mergeCell ref="C228:C236"/>
    <mergeCell ref="C237:C242"/>
    <mergeCell ref="D3:D8"/>
    <mergeCell ref="D9:D23"/>
    <mergeCell ref="D24:D25"/>
    <mergeCell ref="D26:D28"/>
    <mergeCell ref="D29:D31"/>
    <mergeCell ref="D32:D34"/>
    <mergeCell ref="D35:D37"/>
    <mergeCell ref="D38:D40"/>
    <mergeCell ref="D41:D43"/>
    <mergeCell ref="D44:D46"/>
    <mergeCell ref="D47:D50"/>
    <mergeCell ref="D51:D53"/>
    <mergeCell ref="D54:D56"/>
    <mergeCell ref="D57:D59"/>
    <mergeCell ref="D60:D62"/>
    <mergeCell ref="D63:D65"/>
    <mergeCell ref="D66:D74"/>
    <mergeCell ref="D75:D110"/>
    <mergeCell ref="D111:D116"/>
    <mergeCell ref="D117:D119"/>
    <mergeCell ref="D120:D122"/>
    <mergeCell ref="D123:D125"/>
    <mergeCell ref="D126:D137"/>
    <mergeCell ref="D138:D140"/>
    <mergeCell ref="D141:D143"/>
    <mergeCell ref="D144:D146"/>
    <mergeCell ref="D147:D149"/>
    <mergeCell ref="D150:D152"/>
    <mergeCell ref="D153:D161"/>
    <mergeCell ref="D162:D167"/>
    <mergeCell ref="D168:D170"/>
    <mergeCell ref="D171:D173"/>
    <mergeCell ref="D174:D185"/>
    <mergeCell ref="D186:D191"/>
    <mergeCell ref="D192:D197"/>
    <mergeCell ref="D198:D200"/>
    <mergeCell ref="D201:D203"/>
    <mergeCell ref="D204:D206"/>
    <mergeCell ref="D207:D209"/>
    <mergeCell ref="D210:D212"/>
    <mergeCell ref="D213:D218"/>
    <mergeCell ref="D219:D221"/>
    <mergeCell ref="D222:D224"/>
    <mergeCell ref="D225:D227"/>
    <mergeCell ref="D228:D236"/>
    <mergeCell ref="D237:D242"/>
  </mergeCells>
  <printOptions horizontalCentered="1"/>
  <pageMargins left="0.550694444444444" right="0.550694444444444" top="0.236111111111111" bottom="0.314583333333333" header="0.118055555555556" footer="0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2025-08-04T01:42:00Z</dcterms:created>
  <dcterms:modified xsi:type="dcterms:W3CDTF">2025-08-18T04:20:44Z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CC7C50E7553C49CAA5B786546BFCE328_13</vt:lpwstr>
  </property>
  <property fmtid="{D5CDD505-2E9C-101B-9397-08002B2CF9AE}" pid="3" name="KSOProductBuildVer">
    <vt:lpwstr>2052-12.1.0.21915</vt:lpwstr>
  </property>
</Properties>
</file>